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DICOM\André\Combate e Prevenção Incêndio - CURVELO\"/>
    </mc:Choice>
  </mc:AlternateContent>
  <bookViews>
    <workbookView xWindow="120" yWindow="75" windowWidth="19095" windowHeight="11760"/>
  </bookViews>
  <sheets>
    <sheet name="ANEXO II" sheetId="4" r:id="rId1"/>
    <sheet name="RESUMO" sheetId="5" r:id="rId2"/>
    <sheet name="BDI" sheetId="1" r:id="rId3"/>
    <sheet name="SINTÉTICO" sheetId="2" r:id="rId4"/>
    <sheet name="CRONOGRAMA" sheetId="6" r:id="rId5"/>
  </sheets>
  <definedNames>
    <definedName name="_xlnm.Print_Area" localSheetId="2">BDI!$A$1:$E$51</definedName>
    <definedName name="_xlnm.Print_Area" localSheetId="4">CRONOGRAMA!$A$1:$G$33</definedName>
    <definedName name="_xlnm.Print_Area" localSheetId="1">RESUMO!$A$1:$C$16</definedName>
    <definedName name="_xlnm.Print_Area" localSheetId="3">SINTÉTICO!$A$1:$F$186</definedName>
  </definedNames>
  <calcPr calcId="162913"/>
</workbook>
</file>

<file path=xl/calcChain.xml><?xml version="1.0" encoding="utf-8"?>
<calcChain xmlns="http://schemas.openxmlformats.org/spreadsheetml/2006/main">
  <c r="E14" i="1" l="1"/>
  <c r="F8" i="6" l="1"/>
  <c r="F30" i="6" l="1"/>
  <c r="F31" i="6"/>
  <c r="F9" i="6"/>
  <c r="A7" i="6"/>
  <c r="F32" i="6" l="1"/>
  <c r="B13" i="5"/>
  <c r="B15" i="5" s="1"/>
  <c r="A13" i="5"/>
  <c r="E49" i="1"/>
  <c r="E25" i="1"/>
  <c r="E21" i="1"/>
  <c r="E10" i="1"/>
  <c r="E43" i="1" l="1"/>
  <c r="D29" i="1" s="1"/>
  <c r="F7" i="2" l="1"/>
  <c r="C13" i="5"/>
  <c r="E36" i="1"/>
  <c r="F7" i="6" l="1"/>
  <c r="E33" i="1"/>
  <c r="E29" i="1" s="1"/>
  <c r="E34" i="1" s="1"/>
  <c r="G36" i="1"/>
</calcChain>
</file>

<file path=xl/sharedStrings.xml><?xml version="1.0" encoding="utf-8"?>
<sst xmlns="http://schemas.openxmlformats.org/spreadsheetml/2006/main" count="651" uniqueCount="442">
  <si>
    <t>Percentual (%)</t>
  </si>
  <si>
    <t>COFINS</t>
  </si>
  <si>
    <t>PIS</t>
  </si>
  <si>
    <t>(R$)</t>
  </si>
  <si>
    <t>Custo Total</t>
  </si>
  <si>
    <t>Valor do Custo Direto (R$)</t>
  </si>
  <si>
    <t>OBSERVAÇÕES</t>
  </si>
  <si>
    <t>05) Memória de cálculo para o ISS:</t>
  </si>
  <si>
    <t>Memória de Cálculo para o Imposto sobre Serviços (ISS)</t>
  </si>
  <si>
    <t xml:space="preserve">Alíquota para ISS (cidade de Curvelo/MG) : </t>
  </si>
  <si>
    <t>Percentual Sobre o Valor da Mão-de-Obra (MO):(considerado como 50% do custo total da obra)</t>
  </si>
  <si>
    <t>Percentual do Imposto sobre Serviços (ISS)</t>
  </si>
  <si>
    <t>SERVIÇO PÚBLICO FEDERAL</t>
  </si>
  <si>
    <t>MINISTÉRIO DA EDUCAÇÃO</t>
  </si>
  <si>
    <t>CENTRO FEDERAL DE EDUCAÇÃO TECNOLÓGICA DE MINAS GERAIS</t>
  </si>
  <si>
    <t>TIPO: MENOR PREÇO</t>
  </si>
  <si>
    <t>ANEXO II</t>
  </si>
  <si>
    <t>PLANILHA ORÇAMENTARIA, CRONOGRAMA E LDI/BDI</t>
  </si>
  <si>
    <t>PLANILHA RESUMO</t>
  </si>
  <si>
    <t>Obra</t>
  </si>
  <si>
    <t>Valor</t>
  </si>
  <si>
    <t>%</t>
  </si>
  <si>
    <t>TOTAL GERAL</t>
  </si>
  <si>
    <t>COMPOSIÇÃO DO BDI DE ACORDO COM O ACORDAO 2622/2013</t>
  </si>
  <si>
    <t>Grupo</t>
  </si>
  <si>
    <t>A</t>
  </si>
  <si>
    <t>Despesas indiretas</t>
  </si>
  <si>
    <t>A.1</t>
  </si>
  <si>
    <t>Administração central (AC)</t>
  </si>
  <si>
    <t>A.2</t>
  </si>
  <si>
    <t>Seguros (S) + Garantia (G)</t>
  </si>
  <si>
    <t>A.3</t>
  </si>
  <si>
    <t xml:space="preserve">Risco (R) </t>
  </si>
  <si>
    <t>Total do grupo A</t>
  </si>
  <si>
    <t>B</t>
  </si>
  <si>
    <t>Bonificação</t>
  </si>
  <si>
    <t>B.1</t>
  </si>
  <si>
    <t>Lucro (L)</t>
  </si>
  <si>
    <t>Total do grupo B</t>
  </si>
  <si>
    <t>C</t>
  </si>
  <si>
    <t>Impostos (I)</t>
  </si>
  <si>
    <t>C.1</t>
  </si>
  <si>
    <t>C.2</t>
  </si>
  <si>
    <t>C.3</t>
  </si>
  <si>
    <t xml:space="preserve">ISSQN </t>
  </si>
  <si>
    <t>C.4</t>
  </si>
  <si>
    <t>INSS (CPRB)</t>
  </si>
  <si>
    <t>Total do grupo C</t>
  </si>
  <si>
    <t>D</t>
  </si>
  <si>
    <t>Despesas Financeiras (DF)</t>
  </si>
  <si>
    <t>D.1</t>
  </si>
  <si>
    <t xml:space="preserve">Despesas Financeiras  </t>
  </si>
  <si>
    <t>Total do grupo D</t>
  </si>
  <si>
    <r>
      <t xml:space="preserve">        BDI (%) =(</t>
    </r>
    <r>
      <rPr>
        <b/>
        <u/>
        <sz val="12"/>
        <rFont val="Arial"/>
        <family val="2"/>
      </rPr>
      <t xml:space="preserve"> (1 + (AC + S + R + G)) x (1 + DF) x (1 + L) )</t>
    </r>
    <r>
      <rPr>
        <b/>
        <sz val="12"/>
        <rFont val="Arial"/>
        <family val="2"/>
      </rPr>
      <t xml:space="preserve"> -1 / (1- I)</t>
    </r>
  </si>
  <si>
    <t xml:space="preserve">onde:                                                                                                                                                                                                                                    AC = taxa de rateio da Administração Central;
DF = taxa das despesas financeiras;
S = taxa de seguro do empreendimento;
G = taxa de garantia do empreendimento;                                                                                                                                                                                                                   R = taxa de risco do empreendimento;                                                                                                                                           I = taxa de tributos;
L = taxa de lucro.                </t>
  </si>
  <si>
    <t>B.D.I.</t>
  </si>
  <si>
    <t>Item</t>
  </si>
  <si>
    <t>Descrição</t>
  </si>
  <si>
    <t>Und</t>
  </si>
  <si>
    <t>Quant.</t>
  </si>
  <si>
    <t>Valor Unit com BDI</t>
  </si>
  <si>
    <t>Total</t>
  </si>
  <si>
    <t>1</t>
  </si>
  <si>
    <t>ADMINISTRAÇÃO DA OBRA</t>
  </si>
  <si>
    <t>1.1</t>
  </si>
  <si>
    <t>SERVIÇOS TÉCNICOS</t>
  </si>
  <si>
    <t>MÊS</t>
  </si>
  <si>
    <t>m²</t>
  </si>
  <si>
    <t>UN</t>
  </si>
  <si>
    <t>2</t>
  </si>
  <si>
    <t>SERVIÇOS PRELIMINARES</t>
  </si>
  <si>
    <t>2.1</t>
  </si>
  <si>
    <t>PLACA DE OBRA</t>
  </si>
  <si>
    <t>2.2</t>
  </si>
  <si>
    <t>MOBILIZAÇÃO DA OBRA</t>
  </si>
  <si>
    <t>2.3</t>
  </si>
  <si>
    <t>CANTEIRO DE OBRA</t>
  </si>
  <si>
    <t>2.3.1</t>
  </si>
  <si>
    <t>2.3.2</t>
  </si>
  <si>
    <t>3</t>
  </si>
  <si>
    <t>3.1</t>
  </si>
  <si>
    <t>RETIRADAS DE EXTINTORES EXISTENTES COM AFASTAMENTO</t>
  </si>
  <si>
    <t>RETIRADA DE SUPORTE PARA EXTINTOR</t>
  </si>
  <si>
    <t>un</t>
  </si>
  <si>
    <t>3.2</t>
  </si>
  <si>
    <t>3.2.1</t>
  </si>
  <si>
    <t>3.3</t>
  </si>
  <si>
    <t>3.3.1</t>
  </si>
  <si>
    <t>3.4</t>
  </si>
  <si>
    <t>REMOÇÃO DO HIDRANTE EXISTENTE NO PASSEIO EXTERNO PARA SUBSTITUIÇÃO</t>
  </si>
  <si>
    <t>3.4.1</t>
  </si>
  <si>
    <t>3.5</t>
  </si>
  <si>
    <t>RETIRADA DE PORTAS DE SAÍDA DE ALUMÍNIO EXISTENTES</t>
  </si>
  <si>
    <t>3.5.1</t>
  </si>
  <si>
    <t>3.6</t>
  </si>
  <si>
    <t>3.6.1</t>
  </si>
  <si>
    <t>m³</t>
  </si>
  <si>
    <t>3.7</t>
  </si>
  <si>
    <t>3.7.1</t>
  </si>
  <si>
    <t>3.8</t>
  </si>
  <si>
    <t>CARGA, DESCARGA E TRANSPORTE (DEMOLIÇÃO)</t>
  </si>
  <si>
    <t>4</t>
  </si>
  <si>
    <t>4.1</t>
  </si>
  <si>
    <t>4.1.1</t>
  </si>
  <si>
    <t>4.2</t>
  </si>
  <si>
    <t>4.2.1</t>
  </si>
  <si>
    <t>4.3</t>
  </si>
  <si>
    <t>4.3.1</t>
  </si>
  <si>
    <t>INSTALAÇÃO DO HIDRANTE DE RECALQUE</t>
  </si>
  <si>
    <t>COLOCAÇÃO DA TAMPA DA CAIXA PARA HIDRANTE</t>
  </si>
  <si>
    <t>5</t>
  </si>
  <si>
    <t>INSTALAÇÕES DE PREVENÇÃO E COMBATE À INCÊNDIO</t>
  </si>
  <si>
    <t>5.1</t>
  </si>
  <si>
    <t>EXTINTORES DIVERSOS</t>
  </si>
  <si>
    <t>5.1.1</t>
  </si>
  <si>
    <t>5.1.3</t>
  </si>
  <si>
    <t>5.1.4</t>
  </si>
  <si>
    <t>5.1.5</t>
  </si>
  <si>
    <t>5.1.6</t>
  </si>
  <si>
    <t>5.1.7</t>
  </si>
  <si>
    <t>5.1.8</t>
  </si>
  <si>
    <t>5.2</t>
  </si>
  <si>
    <t>SINALIZAÇÃO DE EMERGÊNCIA</t>
  </si>
  <si>
    <t>5.2.1</t>
  </si>
  <si>
    <t>FORNECIMENTO E INSTALAÇÃO DE PLACA FOTOLUMINESCENTE S1 - VERDE 200X400MM (SAIDA PARA DIREITA)</t>
  </si>
  <si>
    <t>5.2.2</t>
  </si>
  <si>
    <t>FORNECIMENTO E INSTALAÇÃO DE PLACA FOTOLUMINESCENTE S2 - VERDE 200 X 400 MM  (SAIDA PARA ESQUERDA)</t>
  </si>
  <si>
    <t>5.2.3</t>
  </si>
  <si>
    <t>FORNECIMENTO E INSTALAÇÃO DE PLACA FOTOLUMINESCENTE S3 - VERDE 200 X 400 MM</t>
  </si>
  <si>
    <t>5.2.4</t>
  </si>
  <si>
    <t>FORNECIMENTO E INSTALAÇÃO DE PLACA FOTOLUMINESCENTE S12 - VERDE 200 X 400 MM  (SAÍDA)</t>
  </si>
  <si>
    <t>5.2.5</t>
  </si>
  <si>
    <t>FORNECIMENTO E INSTALAÇÃO DE PLACA FOTOLUMINESCENTE E2- VERMELHA  200 X 400 MM - ALARME DE INCENDIO</t>
  </si>
  <si>
    <t>5.2.6</t>
  </si>
  <si>
    <t>FORNECIMENTO E INSTALAÇÃO DE PLACA FOTOLUMINESCENTE E3- VERMELHA  200 X 400 MM - BOMBA DE INCENDIO</t>
  </si>
  <si>
    <t>5.2.7</t>
  </si>
  <si>
    <t>FORNECIMENTO E INSTALAÇÃO DE PLACA FOTOLUMINESCENTE E5 - VERMELHA  250 X 250 MM - EXTINTOR</t>
  </si>
  <si>
    <t>5.2.8</t>
  </si>
  <si>
    <t>FORNECIMENTO E INSTALAÇÃO DE PLACA FOTOLUMINESCENTE E8 - VERMELHA  250 X 250 MM - MANGUEIRA</t>
  </si>
  <si>
    <t>5.2.9</t>
  </si>
  <si>
    <t>FORNECIMENTO E INSTALAÇÃO DE PLACA FOTOLUMINESCENTE P1 -  CIRCULAR VERMELHA  DIÂMETRO 300MM - PROIBIDO FUMAR</t>
  </si>
  <si>
    <t>5.2.10</t>
  </si>
  <si>
    <t>5.2.11</t>
  </si>
  <si>
    <t>FORNECIMENTO E INSTALAÇÃO DE PLACA FOTOLUMINESCENTE TIPO M2 - VERDE PUBLICO MÁXIMO PERMITIDO 167 PESSOAS</t>
  </si>
  <si>
    <t>5.2.12</t>
  </si>
  <si>
    <t>FORNECIMENTO E INSTALAÇÃO DE PLACA FOTOLUMINESCENTE TIPO M2 - VERDE PUBLICO MÁXIMO PERMITIDO 153 PESSOAS</t>
  </si>
  <si>
    <t>5.2.13</t>
  </si>
  <si>
    <t>FORNECIMENTO E INSTALAÇÃO DE PLACA FOTOLUMINESCENTE A1 TRIANGULAR AMARELA - ADVERTÊNCIA EXCLAMAÇÃO</t>
  </si>
  <si>
    <t>5.2.14</t>
  </si>
  <si>
    <t>5.2.15</t>
  </si>
  <si>
    <t>FORNECIMENTO E INSTALAÇÃO DE PLACA FOTOLUMINESCENTE A5 TRIANGULAR AMARELA - ADVERTÊNCIA PICTOGRAMA</t>
  </si>
  <si>
    <t>5.2.16</t>
  </si>
  <si>
    <t>FORNECIMENTO E INSTALAÇÃO DE PLACA FOTOLUMINESCENTE M7 253X506</t>
  </si>
  <si>
    <t>5.2.17</t>
  </si>
  <si>
    <t>FORNECIMENTO E INSTALAÇÃO DE PLACA FOTOLUMINESCENTE M1</t>
  </si>
  <si>
    <t>M</t>
  </si>
  <si>
    <t>5.3</t>
  </si>
  <si>
    <t>HIDRANTES SIMPLES (SUBSTITUIÇÃO DAS MANGUEIRAS)</t>
  </si>
  <si>
    <t>5.3.2</t>
  </si>
  <si>
    <t>FORNECIMENTO E INSTALAÇÃO DE ESGUICHO TIPO AGULHETA, JUNTA DE UNIÃO DE ENGATE RÁPIDO (STORZ), DIÂMETRO 38 MM, COM REQUINTE DE DIÂMETRO 16MM</t>
  </si>
  <si>
    <t>5.3.3</t>
  </si>
  <si>
    <t>FORNECIMENTO E INSTALAÇÃO DE CHAVE PARA CONEXÃO DE ENGATE RÁPIDO (STORZ)</t>
  </si>
  <si>
    <t>5.3.4</t>
  </si>
  <si>
    <t>FORNECIMENTO E INSTALAÇÃO DE ADAPTADOR STORZ PARA ENGATE RÁPIDO 21/2"X21/2" COM TAMPÃO E CORRENTE (INCENDIO)</t>
  </si>
  <si>
    <t>ALARME DE INCÊNDIO</t>
  </si>
  <si>
    <t>FORNECIMENTO E INSTALAÇÃO DE PAINEL CENTRAL DE ALARME</t>
  </si>
  <si>
    <t>FORNECIMENTO E INSTALAÇÃO DE ACIONADOR MANUAL (BOTOEIRA)</t>
  </si>
  <si>
    <t>FORNECIMENTO E INSTALAÇÃO DE CAMPAINHAS OU SIRENES DE ALARME</t>
  </si>
  <si>
    <t>6.2</t>
  </si>
  <si>
    <t>8</t>
  </si>
  <si>
    <t>INSTALAÇÕES ELÉTRICAS</t>
  </si>
  <si>
    <t>8.1</t>
  </si>
  <si>
    <t>8.1.1</t>
  </si>
  <si>
    <t>8.2</t>
  </si>
  <si>
    <t>8.3</t>
  </si>
  <si>
    <t>9</t>
  </si>
  <si>
    <t>GUARDA CORPO E CORRIMÃOS PARA RAMPAS E PASSEIO EXTERNOS</t>
  </si>
  <si>
    <t>9.1</t>
  </si>
  <si>
    <t>9.1.1</t>
  </si>
  <si>
    <t>FORNECIMENTO E EXECUÇÃO DE GUARDA-CORPO EM AÇO INOX D = 1 1/2", COM SUBDIVISÕES EM TUBO DE AÇO INOX D = 1/2", H = 1,05 M - COM CORRIMÃO DUPLO DE TUBO DE AÇO INOX D = 1 1/2"</t>
  </si>
  <si>
    <t>10</t>
  </si>
  <si>
    <t>10.1</t>
  </si>
  <si>
    <t>APLICAÇÃO DE SELADOR</t>
  </si>
  <si>
    <t>10.1.1</t>
  </si>
  <si>
    <t>PINTURA ACRÍLICA PAREDES</t>
  </si>
  <si>
    <t>PINTURA DE TUBULAÇÕES DE INCÊNDIO</t>
  </si>
  <si>
    <t>11</t>
  </si>
  <si>
    <t>SERVIÇOS COMPLEMENTARES</t>
  </si>
  <si>
    <t>LIMPEZA GERAL DA OBRA</t>
  </si>
  <si>
    <t>LIMPEZA DA OBRA E BOTA FORA DE MATERIAIS EXCEDENTES</t>
  </si>
  <si>
    <t>LIMPEZA FINAL DA OBRA</t>
  </si>
  <si>
    <t>Total sem BDI</t>
  </si>
  <si>
    <t>Total do BDI</t>
  </si>
  <si>
    <t>Total Geral</t>
  </si>
  <si>
    <t>DATA:</t>
  </si>
  <si>
    <t>ENCARGOS SOCIAIS</t>
  </si>
  <si>
    <t>SOCIABILIDADE</t>
  </si>
  <si>
    <t>DEMOLIÇÃO DE PASSEIO OU LAJE DE CONCRETO MANUALMENTE, INCLUSIVE AFASTAMENTO</t>
  </si>
  <si>
    <t xml:space="preserve">UN </t>
  </si>
  <si>
    <t>3.6.2</t>
  </si>
  <si>
    <t>3.8.1</t>
  </si>
  <si>
    <t>FORNECIMENTO E INSTALACAO DE TAMPAO FOFO COM REQUADRO P/ CAIXA DE HIDRANTE DE RECALQUE EM CAIXA EXISTENTE NO PASSEIO EXTERNO</t>
  </si>
  <si>
    <t>FORNECIMENTO E INSTALAÇÃO DE PLACA FOTOLUMINESCENTE  A2 - TRIANGULAR VERMELHA  DIÂMETRO 300MM - ALERTA</t>
  </si>
  <si>
    <t>ENVELOPAMENTO</t>
  </si>
  <si>
    <t>ESCAVAÇÃO MANUAL DE MATERIAL DE 1ª CATEGORIA MEDIDO "IN SITU"</t>
  </si>
  <si>
    <t>COMPACTAÇÃO, NIVELAMENTO E ACERTO DE FUNDO DE VALAS MEDIDO "IN SITU"</t>
  </si>
  <si>
    <t>FORNECIMENTO E EXECUÇÃO DE LASTRO DE CONCRETO MAGRO,  ESPESSURA DE 5 CM.</t>
  </si>
  <si>
    <t>REATERRO E COMPACTAÇÃO MANUAL COM COMPACTADOR DE PLACA VIBRATÓRIA (SOQUETE VIBRATÓRIO), MEDIDO "IN SITU"</t>
  </si>
  <si>
    <t>TRANSPORTE DE MATERIAL DEMOLIDO EM CAÇAMBA, INCLUSIVE CARGA E DESCARGA</t>
  </si>
  <si>
    <t>FORNECIMENTO E APLICAÇÃO DE FUNDO SELADOR ACRÍLICO EM PAREDES, UMA DEMÃO.</t>
  </si>
  <si>
    <t>FORNECIMENTO E APLICAÇÃO DE PINTURA ESMALTE ALTO BRILHO, DUAS DEMAOS, SOBRE SUPERFICIE METALICA</t>
  </si>
  <si>
    <t>RECOMPOSIÇÃO DO PASSEIO EXISTENTE DO PRÉDIO ESCOLAR</t>
  </si>
  <si>
    <t>11.1</t>
  </si>
  <si>
    <t>RECOMPOSIÇÃO DO PASSEIO EXISTENTE EM CONCRETO</t>
  </si>
  <si>
    <t>11.1.1</t>
  </si>
  <si>
    <t>FORNECIMENTO E LANÇAMENTO DE LONA PLÁSTICA PRETA, 150 MICRAS, PARA O PASSEIO EM TORNO AO PRÉDIO ESCOLAR</t>
  </si>
  <si>
    <t>ARMACAO EM TELA DE ACO SOLDADA NERVURADA Q-138, ACO CA-60, 4,2MM, MALHA 10X10CM</t>
  </si>
  <si>
    <t>KG</t>
  </si>
  <si>
    <t>PLANTIO DE GRAMA (ENVELOPAMENTO - ELÉTRICA)</t>
  </si>
  <si>
    <t>MES</t>
  </si>
  <si>
    <t>100,00</t>
  </si>
  <si>
    <t xml:space="preserve">
</t>
  </si>
  <si>
    <t>Porcentagem Mensal</t>
  </si>
  <si>
    <t>Custo Mensal</t>
  </si>
  <si>
    <t>Porcentagem Acumulada</t>
  </si>
  <si>
    <t>Custo Acumulado</t>
  </si>
  <si>
    <t>Total Por Etapa</t>
  </si>
  <si>
    <t>15 DIAS</t>
  </si>
  <si>
    <t>30 DIAS</t>
  </si>
  <si>
    <t>45 DIAS</t>
  </si>
  <si>
    <t>60 DIAS</t>
  </si>
  <si>
    <t>2.4</t>
  </si>
  <si>
    <t>ANDAIME</t>
  </si>
  <si>
    <t>PRÉDIO ADMINISTRATIVO</t>
  </si>
  <si>
    <t>PRÉDIO ESCOLAR</t>
  </si>
  <si>
    <t>CANTINA, SUBESTAÇÃO, CONTAINER E PORTARIA</t>
  </si>
  <si>
    <t>INSTALAÇÕES DO SISTEMA DE  PREVENÇÃO E COMBATE DE INCÊNDIO</t>
  </si>
  <si>
    <t>FORNECIMENTO E INSTALAÇÃO DE LUMINÁRIA DE EMERGÊNCIA DE LED COM INDICAÇÃO DE: "SAÍDA", EM PLÁSTICO DE POLICARBONATO DE ALTA RESISTENCIA. FORMADA POR 30 LEDS DE AUTO BRILHO DE 2 WATTS. UTILIZA BATERIA SELADA DE 4 VOLTS-1,6A/HORA. AUTONOMIA DE TRES HORAS NA POSIÇÃO MÁXIMA E SEIS NA POSIÇÃO MÍNIMA. COM CHAVE SELETORA, INDICADOR DE CARGA E BOTÃO DE TESTE PARA OS LEDS. CONEXÃO À REDE ELÉTRICA EM 127 V OU 220 V. INTENSIDADE LUMINOSA DE 130 LUX. ATENDE OS REQUISITOS DA NORMA NBR 10898.</t>
  </si>
  <si>
    <t>FORNECIMENTO E INSTALAÇÃO DE ELETRODUTO DE AÇO CARBONO COM COSTURA GALVANIZADO ELETROLÍTICO, INCLUINDO CONEXÕES, Ø 20 MM (3/4")</t>
  </si>
  <si>
    <t>FORNECIMENTO E INSTALAÇÃO DE CONDULETE TIPO MULTIPLO, EM ALUMÍNIO, COM ROSCA, PARA ELETRODUTO 3/4", DIMENSÕES 4X2",  COM TAMPA CEGA OU PARA TOMADA</t>
  </si>
  <si>
    <t>FORNECIMENTO E INSTALAÇÃO DE MODULO DE TOMADA 2P+T 10A/220V</t>
  </si>
  <si>
    <t>FORNECIMENTO E INSTALAÇÃO DE CABO DE COBRE FLEXÍVEL ISOLADO, 2,5 MM2, ANTI-CHAMA 450/750V PARA CONDUTOR FASE, ISOLAMENTO DUPLO EM PVC, SEM CHUMBO, NÃO PROPAGANTE DE CHAMA, BAIXA EMISSÃO DE FUMAÇAS E GASES TÓXICOS, SEGUNDO ORIENTAÇÕES DE CORES E OUTRAS DIRETRIZES DA NBR 5410/2004</t>
  </si>
  <si>
    <t>FORNECIMENTO E INSTALAÇÃO DE CABO DE COBRE FLEXÍVEL ISOLADO, 2,5 MM2, ANTI-CHAMA 450/750V PARA CONDUTOR TERRA - VERDE/VERDE E AMARELO, ISOLAMENTO DUPLO EM PVC, SEM CHUMBO, NÃO PROPAGANTE DE CHAMA, BAIXA EMISSÃO DE FUMAÇAS E GASES TÓXICOS, SEGUNDO ORIENTAÇÕES DE CORES E OUTRAS DIRETRIZES DA NBR 5410/2004</t>
  </si>
  <si>
    <t>FORNECIMENTO E INSTALAÇÃO DE DISJUNTOR BIFÁSICO, 220V, 13A, DIN, CURVA B, 3KA</t>
  </si>
  <si>
    <t>8.3.1</t>
  </si>
  <si>
    <t>FORNECIMENTO E INSTALAÇÃO DE DISJUNTOR BIFÁSICO, 220V, 6A, DIN, CURVA B, 3KA</t>
  </si>
  <si>
    <t>FORNECIMENTO E INSTALAÇÃO DE MODULO DE TOMADA 2P+T 10A/220V COMPLETO, COM ESPELHO PARA CONDULETE</t>
  </si>
  <si>
    <t>01) Os valores em percentuais para a composição analítica do BDI deverão atenderem ao Acordão TCU n° 2622/2013. O valor de ISSQN considerado de acordo com  a lei Municipal e decreto da Prefeitura de Curvelo/MG</t>
  </si>
  <si>
    <t>CUSTO TOTAL DA OBRA (= Custo Direto + BDI)</t>
  </si>
  <si>
    <t xml:space="preserve">04) Para o cálculo do BDI considera-se a seguinte fórmula:  </t>
  </si>
  <si>
    <t>03) O valor de BDI apresentado nesta planilha já está incluído nos custos unitários apresentados nas planilhas orçamentárias e cronograma</t>
  </si>
  <si>
    <t>02) As despesas relativas aos tributos IRPJ e CSL não deverão ser incluídas no BDI, visto que, conforme entendimento firmado pelo Tribunal de Contas da União, são tributos personalíssimos, de ônus exclusivo da proponente, os quais não devem ser repassados ao Contratante.</t>
  </si>
  <si>
    <t>BDI (benefícios e Despesas Indiretas)</t>
  </si>
  <si>
    <t>BDI (Benefícios e Despesas Indiretas)</t>
  </si>
  <si>
    <t>2.5</t>
  </si>
  <si>
    <t>2.6</t>
  </si>
  <si>
    <t>5.4</t>
  </si>
  <si>
    <t>6.1</t>
  </si>
  <si>
    <t>6.4</t>
  </si>
  <si>
    <t>6.5</t>
  </si>
  <si>
    <t>7.1</t>
  </si>
  <si>
    <t>BDI  %</t>
  </si>
  <si>
    <t>LIMPEZA PRÓXIMO DA CASA DE BOMBA</t>
  </si>
  <si>
    <t>2.5.1</t>
  </si>
  <si>
    <t>CAPINA E LIMPEZA MANUAL DE TERRENO</t>
  </si>
  <si>
    <t>DEMOLIÇÕES, REMOÇÃO E RETIRADAS DE EQUIPAMENTOS EXISTENTES COM AFASTAMENTO E REAPROVEITAMENTO</t>
  </si>
  <si>
    <t>DEMOLIÇÃO PARCIAL DO PASSEIO (ELÉTRICA)</t>
  </si>
  <si>
    <t>REMOÇÃO DE PLACAS DE SINALIZAÇÃO EXISTENTES NOS PRÉDIOS COM AFASTAMENTO</t>
  </si>
  <si>
    <t>RETIRADA DE PLACA DE SINALIZAÇÃO DE INCÊNDIO, INCLUSIVE AFASTAMENTO</t>
  </si>
  <si>
    <t>REMOÇÃO DE HIDRANTE, INCLUSIVE AFASTAMENTO</t>
  </si>
  <si>
    <t>REMOÇÃO DE PORTAS, DE FORMA MANUAL, , INCLUSIVE AFASTAMENTO E REAPROVEITAMENTO.</t>
  </si>
  <si>
    <t>RETIRADA DE  EXTINTOR INCENDIO EXISTENTE, INCLUSIVE AFASTAMENTO</t>
  </si>
  <si>
    <t>RETIRADA DE MANGUEIRAS PARA HIDRANTES EXISTENTES, INCLUSIVE AFASTAMENTO</t>
  </si>
  <si>
    <t>RETIRADA DE MANGUEIRA DE FIBRA SINTÉTICA E BORRACHA EM HIDRANTE EXISTENTE (COMPRIMENTO = 10M), INCLUSIVE AFASTAMENTO</t>
  </si>
  <si>
    <t>RETIRADA DE ABRIGO DE EXTINTOR</t>
  </si>
  <si>
    <t>RETIRADA DE ABRIGO PARA EXTINTOR, INCLUSIVE AFASTAMENTO</t>
  </si>
  <si>
    <t>FORNECIMENTO E COLOCAÇÃO DE SINALIZAÇÃO INDICATIVA FOTOLUMINESCENTE NO PISO</t>
  </si>
  <si>
    <t>FORNECIMENTO E SINALIZAÇÃO INDICATIVA FOTOLUMINESENTE NO PISO - LARGURA 5CM CONFORME ITEM 11.6 DA IT-33</t>
  </si>
  <si>
    <t>FORNECIMENTO E INSTALAÇÃO DE ACIONADOR MANUAL (BOTOEIRA) ENDEREÇÁVEL, REARMÁVEL, TENSÃO DE OPERAÇÃO 20/30Vdc, INDICADOR VISUAL EM LED VERMELHO, INSTALAÇÃO 2 FIOS, MODELO DE REFERÊNCIA AME 520 INTELBRAS</t>
  </si>
  <si>
    <t>FORNECIMENTO E INSTALAÇÃO DE SINALIZADOR AUDIOVISUAL CONVENCIONAL DE ALARME, TENSÃO DE OPERAÇÃO 12/28Vdc, PRESSÃO SONORA MAIOR QUE 90dB/m, SINALIZAÇÃO COM 6 LEDS VERMELHOS, COR VERMELHO, INSTALAÇÃO 2 FIOS, MODELO DE REFERÊNCIA SAV 420C INTELBRAS</t>
  </si>
  <si>
    <t>FORNECIMENTO E INSTALAÇÃO DE ACIONADOR MANUAL (BOTOEIRA) ENDEREÇÁVEL, REARMÁVEL, TENSÃO DE OPERAÇÃO 20/30Vdc, INDICADOR VISUAL EM LED</t>
  </si>
  <si>
    <t>FORNECIMENTO E INSTALAÇÃO DE CENTRAL DE ALARME DE INCÊNDIO CONVENCIONAL, 100/220V, BIVOLT AUTOMÁTICO, TENSÃO DE FUNCIONAMENTO 24VDC, SAÍDA AUXILIAR DE RELÉ, COM 24 LAÇOS, CADA LAÇO SUPORTANDO ATÉ 20 DISPOSITIVOS, TAMANHO APROXIMADO DE (LXAXP 240X290X100), MODELO DE SOBREPOR NA ALVENARIA. FORMA DE DETECÇÃO POR RESISTÊNCIA NO LAÇO, PAINEL COM LEDS, TEMPORIZAÇÃO PARA DISPARO DE ALARME GERAL, CHAVE BLOQUEIO DE TECLADO: UMA CHAVE REMOVÍVEL IMPEDE QUE A CENTRAL SEJA OPERADA POR PESSOAS NÃO-QUALIFICADAS, PROTEÇÃO CONTRA SURTOS.MODELO DE REFERÊNCIA INTELBRAS CIC 24L</t>
  </si>
  <si>
    <t>GUARDA CORPO COM CORRIMÃO (ESCADA AUDITÓRIO E RAMPA DE ACESSO AO PÁTIO GRAMADO)</t>
  </si>
  <si>
    <t>CORRIMÃO DUPLO COM MONTANTES NA VERTICAL ( RAMPAS E PASSEIO DA SOCIABILIDADE, RAMPA PRÓXIMA DO PRÉDIO ESCOLAR)</t>
  </si>
  <si>
    <t>CORRIMÃO FIXO NA PAREDE (ESCADA AUDITÓRIO)</t>
  </si>
  <si>
    <t>FORNECIMENTO E INSTALAÇÃO DE CORRIMÃO SIMPLES EM TUBO DE AÇO INOX D = 1 1/2" - FIXADO EM ALVENARIA</t>
  </si>
  <si>
    <t>VIDRO - CASA DE BOMBA</t>
  </si>
  <si>
    <t>VIDRO LISO COMUM TRANSPARENTE, ESPESSURA 4MM</t>
  </si>
  <si>
    <t>7.2</t>
  </si>
  <si>
    <t>1.1.1</t>
  </si>
  <si>
    <t>3.1.1</t>
  </si>
  <si>
    <t>5.1.2</t>
  </si>
  <si>
    <t>5.2.18</t>
  </si>
  <si>
    <t>5.3.1</t>
  </si>
  <si>
    <t>5.4.1</t>
  </si>
  <si>
    <t>5.4.2</t>
  </si>
  <si>
    <t>5.4.3</t>
  </si>
  <si>
    <t>6</t>
  </si>
  <si>
    <t>6.1.1</t>
  </si>
  <si>
    <t>6.1.2</t>
  </si>
  <si>
    <t>6.1.3</t>
  </si>
  <si>
    <t>6.1.4</t>
  </si>
  <si>
    <t>6.1.5</t>
  </si>
  <si>
    <t>6.2.1</t>
  </si>
  <si>
    <t>6.2.2</t>
  </si>
  <si>
    <t>6.2.3</t>
  </si>
  <si>
    <t>6.2.4</t>
  </si>
  <si>
    <t>6.2.5</t>
  </si>
  <si>
    <t>6.2.6</t>
  </si>
  <si>
    <t>6.2.7</t>
  </si>
  <si>
    <t>6.2.8</t>
  </si>
  <si>
    <t>6.2.9</t>
  </si>
  <si>
    <t>6.2.10</t>
  </si>
  <si>
    <t>6.2.11</t>
  </si>
  <si>
    <t>6.3</t>
  </si>
  <si>
    <t>6.3.1</t>
  </si>
  <si>
    <t>6.3.2</t>
  </si>
  <si>
    <t>6.3.3</t>
  </si>
  <si>
    <t>6.3.4</t>
  </si>
  <si>
    <t>6.3.5</t>
  </si>
  <si>
    <t>6.3.6</t>
  </si>
  <si>
    <t>6.3.7</t>
  </si>
  <si>
    <t>6.3.8</t>
  </si>
  <si>
    <t>6.3.9</t>
  </si>
  <si>
    <t>6.3.10</t>
  </si>
  <si>
    <t>6.4.1</t>
  </si>
  <si>
    <t>6.4.2</t>
  </si>
  <si>
    <t>6.4.3</t>
  </si>
  <si>
    <t>6.4.4</t>
  </si>
  <si>
    <t>6.4.5</t>
  </si>
  <si>
    <t>6.4.6</t>
  </si>
  <si>
    <t>6.4.7</t>
  </si>
  <si>
    <t>6.4.8</t>
  </si>
  <si>
    <t>6.4.9</t>
  </si>
  <si>
    <t>6.4.10</t>
  </si>
  <si>
    <t>6.5.1</t>
  </si>
  <si>
    <t>6.5.2</t>
  </si>
  <si>
    <t>6.5.3</t>
  </si>
  <si>
    <t>6.5.4</t>
  </si>
  <si>
    <t>6.5.5</t>
  </si>
  <si>
    <t>6.5.6</t>
  </si>
  <si>
    <t>6.5.7</t>
  </si>
  <si>
    <t>6.5.9</t>
  </si>
  <si>
    <t>6.5.10</t>
  </si>
  <si>
    <t>7</t>
  </si>
  <si>
    <t>7.1.1</t>
  </si>
  <si>
    <t>7.2.1</t>
  </si>
  <si>
    <t>7.3</t>
  </si>
  <si>
    <t>7.3.1</t>
  </si>
  <si>
    <t>9.1.2</t>
  </si>
  <si>
    <t>9.1.3</t>
  </si>
  <si>
    <t>10.2</t>
  </si>
  <si>
    <t>10.2.1</t>
  </si>
  <si>
    <t>REINSTALAÇÃO DAS PORTAS DE ENTRADA/SAÍDA DOS PRÉDIOS</t>
  </si>
  <si>
    <t>10.3</t>
  </si>
  <si>
    <t>LOCAÇÃO DE CONTAINER TIPO ESCRITÓRIO/ALMOXARIFADO INCLUSIVE INSTAÇÃO ELETÉTRICA,  LARG=2,20 COMP=3,00M ALT=2,50M CHAPA ACO C/NERV TRAPEZ FORRO C/ISOL TERMO/ACUSTICO, CHASSIS REFORCADO PISO COMPENSADO NAVAL</t>
  </si>
  <si>
    <t>LOCAÇÃO DE BANHEIRO QUÍMICO 110 X 120 X 230 CM COM MANUTENÇÃO</t>
  </si>
  <si>
    <t>Observação: MDO desonerada (CPRB = 4,5%)</t>
  </si>
  <si>
    <t>MONTAGEM/DESMONTAGEM ANDAIME DE MADEIRA PARA EXECUÇÃO DOS SERVIÇOS INTERNOS</t>
  </si>
  <si>
    <t>PLANILHA SINTÉTICA</t>
  </si>
  <si>
    <t>ADMINISTRAÇÃO DA OBRA LOCAL (COM MEDIÇÃO PROPORCIONAL AO EXECUTADO NO MÊS)</t>
  </si>
  <si>
    <t>2.1.1</t>
  </si>
  <si>
    <t>FORNECIMENTO E MONTAGEM DA PLACA DE OBRA EM LONA IMPRESSAO DIGITAL, INCLUSIVE ESTRUTURA DE METALON</t>
  </si>
  <si>
    <t>2.2.1</t>
  </si>
  <si>
    <t>MOBILIZAÇÃO E DESMOBILIZAÇÃO DA OBRA, INCLUSIVE FRETES (MEDIÇÃO DE 75% NA MOBILIZAÇÃO E 25% NA ULTIMA MEDIÇÃO - DESMOBILIZAÇÃO)</t>
  </si>
  <si>
    <t>2.4.1</t>
  </si>
  <si>
    <t>TESTES DAS INSTALAÇÕES DE PREVENÇÃO E COMBATE A INCÊNDIO</t>
  </si>
  <si>
    <t>2.6.1</t>
  </si>
  <si>
    <t>TESTES E CONFERÊNCIAS DAS INSTALAÇÕS DE HIDRÁULICAS, ELÉTRICA E DEMAIS COMPONENTES DO SISTEMA DE PREVENÇÃO E COMBATE A INCÊNDIO E PÂNICO, INCLUSIVE COM LAUDOS TÉCNICOS</t>
  </si>
  <si>
    <t>TRANSPORTE DE MATERIAL DEMOLIDO EM CAÇAMBA, INCLUSIVE CARGA E DESCARGA (CONSIDERADO EMPOLAMENTO 30%), INCLUSIVE DESCARGA EM LOCAL AUTORIZADO PELA PREFEITURA DE CURVELO/MG</t>
  </si>
  <si>
    <t>EXECUÇÃO DE CAIXA E INSTALAÇÃO DO HIDRANTE DE RECALQUE NO PASSEIO EXTERNO</t>
  </si>
  <si>
    <t>CAIXA PARA HIDRANTE (PASSEIO EXTERNO)</t>
  </si>
  <si>
    <t>FORNECIMENTO E EXECUÇÃO DA CAIXA EM ALVENARIA 60 X 60 X 60 CM, PARA HIDRANTE DE RECALQUE, NO PASSEIO EXTERNO, , INCLUSIVE ESCAVAÇÃO, REATERRO E BOTA-FORA</t>
  </si>
  <si>
    <t>FORNECIMENTO E INSTALAÇÃO DE HIDRANTE DE RECALQUE COMPLETO INSTALADO EM CAIXA NO PASSEIO EXTERNO DO CAMPUS</t>
  </si>
  <si>
    <t>FORNECIMENTO E INSTALAÇÃO DE EXTINTOR 80 B:C  EM CARRETA, CAP. 50KG - PO QUIMICO, INCLUSIVE FIXAÇÕES</t>
  </si>
  <si>
    <t>FORNECIMENTO E INSTALAÇÃO DE EXTINTOR 40B:C  - PO QUIMICO, INCLUSIVE FIXAÇÕES</t>
  </si>
  <si>
    <t>FORNECIMENTO E INSTALAÇÃO DO EXTINTOR DE INCÊNDIO TIPO PÓ QUÍMICO 20-B:C, CAPACIDADE 6 KG, INCLUSIVE FIXAÇÕES</t>
  </si>
  <si>
    <t>FORNECIMENTO E INSTALAÇÃO DO EXTINTOR DE INCÊNDIO TIPO PÓ QUÍMICO 2-A:20-B:C, CAPACIDADE 4 KG, INCLUSIVE FIXAÇÕES</t>
  </si>
  <si>
    <t>FORNECIMENTO E INSTALAÇÃO DE EXTINTOR DE GÁS CARBÔNICO 5-B:C, CAPACIDADE 6 KG, INCLUSIVE FIXAÇÕES</t>
  </si>
  <si>
    <t>FORNECIMENTO E INSTALAÇÃO DE EXTINTOR DE INCÊNDIO ÁGUA PRESSURIZADA 2-A, CAPACIDADE 10 L, INCLUSIVE FIXAÇÕES</t>
  </si>
  <si>
    <t>FORNECIMENTO E INSTALAÇÃO DE ABRIGO PARA EXTINTOR INCÊNDIO CH18 60X40X30 CM, INCLUSIVE FIXAÇÕES</t>
  </si>
  <si>
    <t>INSTALAÇÃO DO EXTINTOR DE INCÊNDIO TIPO PÓ QUÍMICO 2-A:20-B:C, CAPACIDADE 4 KG(ESTOQUE DO CAMPUS), INCLUSIVE FIXAÇÕES</t>
  </si>
  <si>
    <t>FORNECIMENTO E COLOCAÇÃO DE MANGUEIRA DE FIBRA SINTÉTICA E BORRACHA D = 38 MM,  COM COMPRIMENTO = 15 M</t>
  </si>
  <si>
    <t>FORNECIMENTO E INSTALAÇÃO DE ELETRODUTO DE AÇO CARBONO COM COSTURA GALVANIZADO ELETROLÍTICO, INCLUINDO FIXAÇÕES E CONEXÕES, Ø 20 MM (3/4")</t>
  </si>
  <si>
    <t>FORNECIMENTO E ELETRODUTO 3/4" PVC, PRETO, PRÓPRIO PARA USO EM INSTALAÇÕES DE COMBATE A INCÊNDIO, INCLUSIVE CONEXÕES E FIXAÇÕES (PARA SER UTILIZADO DENTRO DO AUDITÓRIO)</t>
  </si>
  <si>
    <t>CONDULETE DE ALUMÍNIO, TIPOS DIVERSOS, PARA ELETRODUTO DE AÇO GALVANIZADO DN 20 MM (3/4''), APARENTE  SEM TAMPA - FORNECIMENTO E INSTALAÇÃO.</t>
  </si>
  <si>
    <t>FORNECIMENTO E EXECUÇÃO DE CABO DE COBRE COM ISOLAMENTO EM HEPR PARA 450/750V. CONDUTOR: SEÇÃO TRANSVERSAL: 2X 2,5 MM2 (BIPOLAR) - (PARA LIGAÇÃO DOS ACIONADORES E SIRENES DO SISTEMA DE ALARME, NO PRÉDIO)</t>
  </si>
  <si>
    <t>6.2.12</t>
  </si>
  <si>
    <t>FORNECIMENTO E EXECUÇÃO DE CABO DE COBRE COM ISOLAMENTO EM HEPR PARA 0,6/1 KV. CONDUTOR: SEÇÃO TRANSVERSAL: 2X 2,5 MM2 (BIPOLAR) - (PARA LIGAÇÃO DOS ACIONADORES E SIRENES DO SISTEMA DE ALARME, DESDE A PORTARIA)</t>
  </si>
  <si>
    <t>6.2.13</t>
  </si>
  <si>
    <t>6.2.14</t>
  </si>
  <si>
    <t>6.3.11</t>
  </si>
  <si>
    <t>6.4.11</t>
  </si>
  <si>
    <t>FORNECIMENTO E EXECUÇÃO DE CABO DE COBRE COM ISOLAMENTO EM HEPR PARA 0,6/1 KV. CONDUTOR: SEÇÃO TRANSVERSAL: 2X 2,5 MM2 (BIPOLAR) - (PARA SINALIZAÇÃO REMOTA DA BPI, INTERLIGAÇÃO ENTRE PORTARIA E CASA DE BOMBAS, NA CAIXA D</t>
  </si>
  <si>
    <t>FORNECIMENTO E EXECUÇÃO DE CABO DE COBRE COM ISOLAMENTO EM HEPR PARA 0,6/1 KV. CONDUTOR: SEÇÃO TRANSVERSAL: 2X 2,5 MM2 (BIPOLAR) -  (PARA ACIONAMENTO REMOTO DA BOMBA BPI, INTERLIGAÇÃO ENTRE PORTARIA E CASA DE BOMBAS, NA CAIXA D</t>
  </si>
  <si>
    <t>6.5.11</t>
  </si>
  <si>
    <t>FORNECIMENTO E INSTALAÇÃO DE BOTOEIRA, COM 1 BOTÃO, FORNECIDA EM CAIXA METÁLICA, FIXAÇÃO DE SOBREPOR, CONTATO NA, BOTÃO NA COR VERMELHA, COM PLAQUETA DE IDENTIFICAÇÃO (BOTÃO DE ACIONAMENTO MANUAL DA BOMBA D</t>
  </si>
  <si>
    <t>6.5.12</t>
  </si>
  <si>
    <t>FORNECIMENTO E INSTALAÇÃO DE ACIONADOR MANUAL ALTERNATIVO DA BPI</t>
  </si>
  <si>
    <t>FORNECIMENTO E EXECUÇÃO DE CORRIMÃO DUPLO EM AÇO INOX D = 1 1/2", SEM SUBDIVISÕES NA HORIZONTAL, COM MONTANTE NA VERTIVAL, ALTURA 70/92CM</t>
  </si>
  <si>
    <t>REPAROS DE PINTURA GERAL (ESTIMADO)</t>
  </si>
  <si>
    <t>8.2.1</t>
  </si>
  <si>
    <t>APLICAÇÃO MANUAL DE PINTURA COM TINTA LÁTEX ACRÍLICA EM PAREDES, DUAS DEMÃOS. AF_06/2014</t>
  </si>
  <si>
    <t>EXECUÇÃO DE PASSEIO (CALÇADA) OU PISO DE CONCRETO COM CONCRETO 20 MPA MOLDADO IN LOCO, FEITO EM OBRA, ACABAMENTO CONVENCIONAL, NÃO ARMADO. AF_07/2016</t>
  </si>
  <si>
    <t>FORNECIMENTO E EXECUÇÃO DE PLANTIO DE GRAMA ESMERALDA EM ROLO, INCLUSIVE FERTILIZANTES E CALCAREO DOLOMITICO</t>
  </si>
  <si>
    <t>10.3.1</t>
  </si>
  <si>
    <t>RECOLOCAÇÃO DA PORTA DE ALUMÍNIO DE ABRIR EXISTENTE (COMPLETA), INCLUSIVE COM PEÇAS DE COPLEMENTAÇÃO / ADAPTAÇÃO</t>
  </si>
  <si>
    <t>100,00%
14.622,62</t>
  </si>
  <si>
    <t>25,00%
3.655,66</t>
  </si>
  <si>
    <t>100,00%
6.389,79</t>
  </si>
  <si>
    <t>75,00%
4.792,34</t>
  </si>
  <si>
    <t>25,00%
1.597,45</t>
  </si>
  <si>
    <t>100,00%
925,85</t>
  </si>
  <si>
    <t>100,00%
1.895,72</t>
  </si>
  <si>
    <t>100,00%
16.788,93</t>
  </si>
  <si>
    <t>25,00%
4.197,23</t>
  </si>
  <si>
    <t>100,00%
35.969,43</t>
  </si>
  <si>
    <t>20,00%
7.193,89</t>
  </si>
  <si>
    <t>30,00%
10.790,83</t>
  </si>
  <si>
    <t>100,00%
81.716,98</t>
  </si>
  <si>
    <t>50,00%
40.858,49</t>
  </si>
  <si>
    <t>100,00%
5.581,47</t>
  </si>
  <si>
    <t>100,00%
168,20</t>
  </si>
  <si>
    <t>100,00%
3.029,54</t>
  </si>
  <si>
    <t>100,00%
1.200,71</t>
  </si>
  <si>
    <t>12,34%</t>
  </si>
  <si>
    <t>36,48%</t>
  </si>
  <si>
    <t>35,46%</t>
  </si>
  <si>
    <t>15,72%</t>
  </si>
  <si>
    <t>20.764,97</t>
  </si>
  <si>
    <t>61.397,93</t>
  </si>
  <si>
    <t>59.670,41</t>
  </si>
  <si>
    <t>26.455,94</t>
  </si>
  <si>
    <t>12,34</t>
  </si>
  <si>
    <t>48,82</t>
  </si>
  <si>
    <t>84,28</t>
  </si>
  <si>
    <t>20.764,96</t>
  </si>
  <si>
    <t>82.162,89</t>
  </si>
  <si>
    <t>141.833,29</t>
  </si>
  <si>
    <t>168.289,24</t>
  </si>
  <si>
    <t>EDITAL DE TOMADA DE PREÇO Nº 05/2018</t>
  </si>
  <si>
    <t>PROCESSO ADMINISTRATIVO Nº: 23062.011048/2018-51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</si>
</sst>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R$&quot;\ * #,##0.00_-;\-&quot;R$&quot;\ * #,##0.00_-;_-&quot;R$&quot;\ * &quot;-&quot;??_-;_-@_-"/>
    <numFmt numFmtId="165" formatCode="&quot;R$&quot;\ #,##0.00"/>
    <numFmt numFmtId="166" formatCode="#,##0.00#####"/>
    <numFmt numFmtId="167" formatCode="\R\$\ #,##0.00"/>
  </numFmts>
  <fonts count="27">
    <font>
      <sz val="11"/>
      <color theme="1"/>
      <name val="Calibri"/>
      <family val="2"/>
      <scheme val="minor"/>
    </font>
    <font>
      <sz val="11"/>
      <color theme="1"/>
      <name val="Calibri"/>
      <family val="2"/>
      <scheme val="minor"/>
    </font>
    <font>
      <sz val="10"/>
      <name val="Arial"/>
      <family val="2"/>
    </font>
    <font>
      <b/>
      <sz val="12"/>
      <name val="Arial"/>
      <family val="2"/>
    </font>
    <font>
      <b/>
      <sz val="16"/>
      <name val="Arial"/>
      <family val="2"/>
    </font>
    <font>
      <sz val="12"/>
      <name val="Arial"/>
      <family val="2"/>
    </font>
    <font>
      <sz val="10"/>
      <name val="Lucida Casual"/>
    </font>
    <font>
      <b/>
      <u/>
      <sz val="12"/>
      <name val="Arial"/>
      <family val="2"/>
    </font>
    <font>
      <b/>
      <sz val="10"/>
      <name val="Arial"/>
      <family val="2"/>
    </font>
    <font>
      <sz val="9"/>
      <name val="Arial"/>
      <family val="2"/>
    </font>
    <font>
      <b/>
      <sz val="18"/>
      <name val="Arial"/>
      <family val="2"/>
    </font>
    <font>
      <sz val="14"/>
      <name val="Arial"/>
      <family val="2"/>
    </font>
    <font>
      <b/>
      <sz val="14"/>
      <name val="Arial"/>
      <family val="2"/>
    </font>
    <font>
      <b/>
      <sz val="9"/>
      <color theme="1"/>
      <name val="Calibri"/>
      <family val="2"/>
      <scheme val="minor"/>
    </font>
    <font>
      <sz val="9"/>
      <color theme="1"/>
      <name val="Calibri"/>
      <family val="2"/>
      <scheme val="minor"/>
    </font>
    <font>
      <b/>
      <sz val="11"/>
      <color theme="1"/>
      <name val="Arial"/>
      <family val="2"/>
    </font>
    <font>
      <b/>
      <sz val="14"/>
      <color theme="1"/>
      <name val="Arial"/>
      <family val="2"/>
    </font>
    <font>
      <b/>
      <sz val="10"/>
      <color theme="1"/>
      <name val="Calibri"/>
      <family val="2"/>
      <scheme val="minor"/>
    </font>
    <font>
      <sz val="10"/>
      <color theme="1"/>
      <name val="Arial"/>
      <family val="2"/>
    </font>
    <font>
      <b/>
      <sz val="12"/>
      <color theme="1"/>
      <name val="Calibri"/>
      <family val="2"/>
      <scheme val="minor"/>
    </font>
    <font>
      <b/>
      <sz val="12"/>
      <color theme="1"/>
      <name val="Arial"/>
      <family val="2"/>
    </font>
    <font>
      <b/>
      <sz val="11"/>
      <color theme="1"/>
      <name val="Calibri"/>
      <family val="2"/>
      <scheme val="minor"/>
    </font>
    <font>
      <b/>
      <sz val="11"/>
      <name val="Calibri"/>
      <family val="2"/>
      <scheme val="minor"/>
    </font>
    <font>
      <sz val="11"/>
      <name val="Calibri"/>
      <family val="2"/>
      <scheme val="minor"/>
    </font>
    <font>
      <sz val="10"/>
      <name val="Calibri"/>
      <family val="2"/>
      <scheme val="minor"/>
    </font>
    <font>
      <sz val="10"/>
      <color rgb="FFFF0000"/>
      <name val="Arial"/>
      <family val="2"/>
    </font>
    <font>
      <sz val="12"/>
      <color theme="1"/>
      <name val="Arial"/>
      <family val="2"/>
    </font>
  </fonts>
  <fills count="10">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0"/>
        <bgColor rgb="FF000000"/>
      </patternFill>
    </fill>
    <fill>
      <patternFill patternType="solid">
        <fgColor theme="0" tint="-0.14999847407452621"/>
        <bgColor rgb="FF000000"/>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top/>
      <bottom style="thin">
        <color rgb="FFCCCCCC"/>
      </bottom>
      <diagonal/>
    </border>
    <border>
      <left/>
      <right style="thin">
        <color indexed="64"/>
      </right>
      <top style="medium">
        <color indexed="64"/>
      </top>
      <bottom/>
      <diagonal/>
    </border>
    <border>
      <left/>
      <right/>
      <top style="thin">
        <color rgb="FFCCCCCC"/>
      </top>
      <bottom/>
      <diagonal/>
    </border>
    <border>
      <left/>
      <right style="medium">
        <color indexed="64"/>
      </right>
      <top style="medium">
        <color indexed="64"/>
      </top>
      <bottom style="thick">
        <color rgb="FFFF5500"/>
      </bottom>
      <diagonal/>
    </border>
    <border>
      <left/>
      <right style="medium">
        <color indexed="64"/>
      </right>
      <top/>
      <bottom style="thick">
        <color rgb="FFFF5500"/>
      </bottom>
      <diagonal/>
    </border>
    <border>
      <left/>
      <right style="medium">
        <color indexed="64"/>
      </right>
      <top/>
      <bottom style="thin">
        <color rgb="FFCCCCCC"/>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ck">
        <color rgb="FFFF5500"/>
      </bottom>
      <diagonal/>
    </border>
    <border>
      <left style="medium">
        <color indexed="64"/>
      </left>
      <right style="thin">
        <color indexed="64"/>
      </right>
      <top/>
      <bottom style="thick">
        <color rgb="FFFF5500"/>
      </bottom>
      <diagonal/>
    </border>
    <border>
      <left style="medium">
        <color indexed="64"/>
      </left>
      <right style="thin">
        <color indexed="64"/>
      </right>
      <top/>
      <bottom style="thin">
        <color rgb="FFCCCCCC"/>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ck">
        <color rgb="FFFF5500"/>
      </bottom>
      <diagonal/>
    </border>
    <border>
      <left style="thin">
        <color indexed="64"/>
      </left>
      <right style="thin">
        <color indexed="64"/>
      </right>
      <top/>
      <bottom style="thin">
        <color rgb="FFCCCCCC"/>
      </bottom>
      <diagonal/>
    </border>
    <border>
      <left style="thin">
        <color indexed="64"/>
      </left>
      <right style="thin">
        <color indexed="64"/>
      </right>
      <top/>
      <bottom style="thick">
        <color rgb="FFFF5500"/>
      </bottom>
      <diagonal/>
    </border>
    <border>
      <left style="thin">
        <color indexed="64"/>
      </left>
      <right style="thin">
        <color indexed="64"/>
      </right>
      <top/>
      <bottom style="medium">
        <color indexed="64"/>
      </bottom>
      <diagonal/>
    </border>
    <border>
      <left style="thin">
        <color indexed="64"/>
      </left>
      <right/>
      <top/>
      <bottom style="thin">
        <color rgb="FFCCCCCC"/>
      </bottom>
      <diagonal/>
    </border>
    <border>
      <left/>
      <right style="thin">
        <color indexed="64"/>
      </right>
      <top/>
      <bottom style="thin">
        <color rgb="FFCCCCCC"/>
      </bottom>
      <diagonal/>
    </border>
  </borders>
  <cellStyleXfs count="5">
    <xf numFmtId="0" fontId="0" fillId="0" borderId="0"/>
    <xf numFmtId="9" fontId="1" fillId="0" borderId="0" applyFont="0" applyFill="0" applyBorder="0" applyAlignment="0" applyProtection="0"/>
    <xf numFmtId="0" fontId="2" fillId="0" borderId="0"/>
    <xf numFmtId="9" fontId="6" fillId="0" borderId="0" applyFont="0" applyFill="0" applyBorder="0" applyAlignment="0" applyProtection="0"/>
    <xf numFmtId="164" fontId="1" fillId="0" borderId="0" applyFont="0" applyFill="0" applyBorder="0" applyAlignment="0" applyProtection="0"/>
  </cellStyleXfs>
  <cellXfs count="289">
    <xf numFmtId="0" fontId="0" fillId="0" borderId="0" xfId="0"/>
    <xf numFmtId="0" fontId="3" fillId="0" borderId="0" xfId="0" applyFont="1" applyAlignment="1">
      <alignment horizontal="center"/>
    </xf>
    <xf numFmtId="0" fontId="2" fillId="0" borderId="0" xfId="0" applyFont="1"/>
    <xf numFmtId="0" fontId="8" fillId="2" borderId="29" xfId="0" applyNumberFormat="1" applyFont="1" applyFill="1" applyBorder="1" applyAlignment="1" applyProtection="1">
      <alignment vertical="center" wrapText="1"/>
    </xf>
    <xf numFmtId="0" fontId="9" fillId="2" borderId="30" xfId="0" applyFont="1" applyFill="1" applyBorder="1" applyAlignment="1" applyProtection="1">
      <alignment vertical="center"/>
    </xf>
    <xf numFmtId="0" fontId="9" fillId="2" borderId="22" xfId="0" applyFont="1" applyFill="1" applyBorder="1" applyAlignment="1" applyProtection="1">
      <alignment vertical="center"/>
    </xf>
    <xf numFmtId="0" fontId="0" fillId="0" borderId="0" xfId="0" applyProtection="1"/>
    <xf numFmtId="0" fontId="8" fillId="2" borderId="10" xfId="0" applyNumberFormat="1" applyFont="1" applyFill="1" applyBorder="1" applyAlignment="1" applyProtection="1">
      <alignment vertical="center" wrapText="1"/>
    </xf>
    <xf numFmtId="0" fontId="9" fillId="2" borderId="0" xfId="0" applyFont="1" applyFill="1" applyBorder="1" applyAlignment="1" applyProtection="1">
      <alignment vertical="center"/>
    </xf>
    <xf numFmtId="0" fontId="9" fillId="2" borderId="31" xfId="0" applyFont="1" applyFill="1" applyBorder="1" applyAlignment="1" applyProtection="1">
      <alignment vertical="center"/>
    </xf>
    <xf numFmtId="0" fontId="4" fillId="6" borderId="13" xfId="0" applyNumberFormat="1" applyFont="1" applyFill="1" applyBorder="1" applyAlignment="1" applyProtection="1">
      <alignment horizontal="center" vertical="center"/>
    </xf>
    <xf numFmtId="0" fontId="4" fillId="6" borderId="13" xfId="0" applyFont="1" applyFill="1" applyBorder="1" applyAlignment="1" applyProtection="1">
      <alignment horizontal="center" vertical="center" wrapText="1"/>
    </xf>
    <xf numFmtId="0" fontId="4" fillId="6" borderId="13" xfId="0" applyFont="1" applyFill="1" applyBorder="1" applyAlignment="1" applyProtection="1">
      <alignment horizontal="center" vertical="center"/>
    </xf>
    <xf numFmtId="0" fontId="11" fillId="0" borderId="23" xfId="0" applyNumberFormat="1" applyFont="1" applyBorder="1" applyAlignment="1" applyProtection="1">
      <alignment vertical="center" wrapText="1"/>
    </xf>
    <xf numFmtId="164" fontId="11" fillId="0" borderId="23" xfId="0" applyNumberFormat="1" applyFont="1" applyBorder="1" applyAlignment="1" applyProtection="1">
      <alignment vertical="center"/>
    </xf>
    <xf numFmtId="10" fontId="11" fillId="0" borderId="23" xfId="0" applyNumberFormat="1" applyFont="1" applyBorder="1" applyAlignment="1" applyProtection="1">
      <alignment vertical="center"/>
    </xf>
    <xf numFmtId="0" fontId="11" fillId="0" borderId="10" xfId="0" applyNumberFormat="1" applyFont="1" applyBorder="1" applyProtection="1"/>
    <xf numFmtId="0" fontId="11" fillId="0" borderId="0" xfId="0" applyFont="1" applyBorder="1" applyProtection="1"/>
    <xf numFmtId="0" fontId="11" fillId="0" borderId="31" xfId="0" applyFont="1" applyBorder="1" applyProtection="1"/>
    <xf numFmtId="0" fontId="4" fillId="6" borderId="23" xfId="0" applyNumberFormat="1" applyFont="1" applyFill="1" applyBorder="1" applyAlignment="1" applyProtection="1">
      <alignment horizontal="right"/>
    </xf>
    <xf numFmtId="164" fontId="4" fillId="6" borderId="23" xfId="0" applyNumberFormat="1" applyFont="1" applyFill="1" applyBorder="1" applyProtection="1"/>
    <xf numFmtId="10" fontId="4" fillId="6" borderId="23" xfId="0" applyNumberFormat="1" applyFont="1" applyFill="1" applyBorder="1" applyProtection="1"/>
    <xf numFmtId="0" fontId="0" fillId="0" borderId="0" xfId="0" applyNumberFormat="1" applyProtection="1"/>
    <xf numFmtId="0" fontId="3" fillId="0" borderId="34" xfId="0" applyFont="1" applyBorder="1" applyAlignment="1" applyProtection="1">
      <alignment vertical="center"/>
      <protection locked="0"/>
    </xf>
    <xf numFmtId="0" fontId="3" fillId="0" borderId="35" xfId="0" applyFont="1" applyBorder="1" applyAlignment="1" applyProtection="1">
      <alignment horizontal="center" vertical="center"/>
      <protection locked="0"/>
    </xf>
    <xf numFmtId="0" fontId="3" fillId="5" borderId="35" xfId="0" applyFont="1" applyFill="1" applyBorder="1" applyAlignment="1" applyProtection="1">
      <alignment vertical="center"/>
      <protection locked="0"/>
    </xf>
    <xf numFmtId="0" fontId="3" fillId="5" borderId="36" xfId="0" applyFont="1" applyFill="1" applyBorder="1" applyAlignment="1" applyProtection="1">
      <alignment vertical="center"/>
      <protection locked="0"/>
    </xf>
    <xf numFmtId="0" fontId="5" fillId="5" borderId="37" xfId="0" applyFont="1" applyFill="1" applyBorder="1" applyAlignment="1" applyProtection="1">
      <alignment vertical="center"/>
      <protection locked="0"/>
    </xf>
    <xf numFmtId="0" fontId="3" fillId="0" borderId="13" xfId="0" applyFont="1" applyBorder="1" applyAlignment="1" applyProtection="1">
      <alignment horizontal="center" vertical="center"/>
      <protection locked="0"/>
    </xf>
    <xf numFmtId="0" fontId="5" fillId="5" borderId="13" xfId="0" applyFont="1" applyFill="1" applyBorder="1" applyAlignment="1" applyProtection="1">
      <alignment vertical="center"/>
      <protection locked="0"/>
    </xf>
    <xf numFmtId="10" fontId="5" fillId="5" borderId="38" xfId="1" applyNumberFormat="1" applyFont="1" applyFill="1" applyBorder="1" applyAlignment="1" applyProtection="1">
      <alignment vertical="center"/>
      <protection locked="0"/>
    </xf>
    <xf numFmtId="0" fontId="5" fillId="0" borderId="8" xfId="0" applyFont="1" applyBorder="1" applyAlignment="1" applyProtection="1">
      <alignment vertical="center"/>
      <protection locked="0"/>
    </xf>
    <xf numFmtId="0" fontId="3" fillId="5" borderId="9"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10" fontId="3" fillId="0" borderId="25" xfId="1" applyNumberFormat="1" applyFont="1" applyBorder="1" applyAlignment="1" applyProtection="1">
      <alignment horizontal="right" vertical="center"/>
    </xf>
    <xf numFmtId="0" fontId="5" fillId="0" borderId="4"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5"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3" fillId="5" borderId="12" xfId="0" applyFont="1" applyFill="1" applyBorder="1" applyAlignment="1" applyProtection="1">
      <alignment horizontal="center" vertical="center"/>
      <protection locked="0"/>
    </xf>
    <xf numFmtId="0" fontId="3" fillId="5" borderId="12" xfId="0" applyFont="1" applyFill="1" applyBorder="1" applyAlignment="1" applyProtection="1">
      <alignment vertical="center"/>
      <protection locked="0"/>
    </xf>
    <xf numFmtId="0" fontId="3" fillId="5" borderId="40" xfId="0" applyFont="1" applyFill="1" applyBorder="1" applyAlignment="1" applyProtection="1">
      <alignment vertical="center"/>
      <protection locked="0"/>
    </xf>
    <xf numFmtId="0" fontId="5" fillId="0" borderId="37" xfId="0" applyFont="1" applyBorder="1" applyAlignment="1" applyProtection="1">
      <alignment vertical="center"/>
      <protection locked="0"/>
    </xf>
    <xf numFmtId="0" fontId="3" fillId="5" borderId="13" xfId="0" applyFont="1" applyFill="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5" fillId="0" borderId="13" xfId="0" applyFont="1" applyBorder="1" applyAlignment="1" applyProtection="1">
      <alignment vertical="center"/>
      <protection locked="0"/>
    </xf>
    <xf numFmtId="10" fontId="5" fillId="0" borderId="38" xfId="1" applyNumberFormat="1" applyFont="1" applyBorder="1" applyAlignment="1" applyProtection="1">
      <alignment vertical="center"/>
    </xf>
    <xf numFmtId="0" fontId="5" fillId="0" borderId="13" xfId="0" applyFont="1" applyBorder="1" applyAlignment="1" applyProtection="1">
      <alignment vertical="center" wrapText="1"/>
      <protection locked="0"/>
    </xf>
    <xf numFmtId="0" fontId="3" fillId="0" borderId="9" xfId="0" applyFont="1" applyBorder="1" applyAlignment="1" applyProtection="1">
      <alignment vertical="center"/>
      <protection locked="0"/>
    </xf>
    <xf numFmtId="0" fontId="3" fillId="0" borderId="0" xfId="0" applyFont="1" applyBorder="1" applyAlignment="1" applyProtection="1">
      <alignment vertical="center"/>
      <protection locked="0"/>
    </xf>
    <xf numFmtId="10" fontId="3" fillId="0" borderId="5" xfId="1" applyNumberFormat="1" applyFont="1" applyBorder="1" applyAlignment="1" applyProtection="1">
      <alignment horizontal="right" vertical="center"/>
    </xf>
    <xf numFmtId="0" fontId="3" fillId="0" borderId="22" xfId="0" applyFont="1" applyBorder="1" applyAlignment="1" applyProtection="1">
      <alignment horizontal="center" vertical="center"/>
      <protection locked="0"/>
    </xf>
    <xf numFmtId="0" fontId="3" fillId="0" borderId="22" xfId="0" applyFont="1" applyBorder="1" applyAlignment="1" applyProtection="1">
      <alignment vertical="center"/>
      <protection locked="0"/>
    </xf>
    <xf numFmtId="0" fontId="3" fillId="0" borderId="41" xfId="0" applyFont="1" applyBorder="1" applyAlignment="1" applyProtection="1">
      <alignment horizontal="center" vertical="center"/>
      <protection locked="0"/>
    </xf>
    <xf numFmtId="0" fontId="5" fillId="0" borderId="31" xfId="0" applyFont="1" applyBorder="1" applyAlignment="1" applyProtection="1">
      <alignment vertical="center"/>
      <protection locked="0"/>
    </xf>
    <xf numFmtId="10" fontId="5" fillId="0" borderId="38" xfId="1" applyNumberFormat="1" applyFont="1" applyBorder="1" applyAlignment="1" applyProtection="1">
      <alignment vertical="center"/>
      <protection locked="0"/>
    </xf>
    <xf numFmtId="0" fontId="3" fillId="5" borderId="0" xfId="0" applyFont="1" applyFill="1" applyBorder="1" applyAlignment="1" applyProtection="1">
      <alignment horizontal="center" vertical="center"/>
      <protection locked="0"/>
    </xf>
    <xf numFmtId="10" fontId="3" fillId="0" borderId="23" xfId="0" applyNumberFormat="1" applyFont="1" applyBorder="1" applyAlignment="1">
      <alignment horizontal="center"/>
    </xf>
    <xf numFmtId="0" fontId="0" fillId="0" borderId="0" xfId="0" applyFont="1" applyAlignment="1">
      <alignment horizontal="left"/>
    </xf>
    <xf numFmtId="10" fontId="0" fillId="0" borderId="0" xfId="0" applyNumberFormat="1"/>
    <xf numFmtId="0" fontId="5" fillId="5" borderId="10" xfId="0" applyFont="1" applyFill="1" applyBorder="1" applyAlignment="1" applyProtection="1">
      <alignment vertical="center"/>
      <protection locked="0"/>
    </xf>
    <xf numFmtId="10" fontId="3" fillId="0" borderId="31" xfId="1" applyNumberFormat="1" applyFont="1" applyBorder="1" applyAlignment="1" applyProtection="1">
      <alignment vertical="center"/>
    </xf>
    <xf numFmtId="0" fontId="5" fillId="5" borderId="43" xfId="0" applyFont="1" applyFill="1" applyBorder="1" applyAlignment="1" applyProtection="1">
      <alignment vertical="center"/>
      <protection locked="0"/>
    </xf>
    <xf numFmtId="0" fontId="5" fillId="5" borderId="19" xfId="0" applyFont="1" applyFill="1" applyBorder="1" applyAlignment="1" applyProtection="1">
      <alignment vertical="center"/>
      <protection locked="0"/>
    </xf>
    <xf numFmtId="0" fontId="3" fillId="5" borderId="20" xfId="0" applyFont="1" applyFill="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10" fontId="3" fillId="0" borderId="47" xfId="1" applyNumberFormat="1" applyFont="1" applyBorder="1" applyAlignment="1" applyProtection="1">
      <alignment vertical="center"/>
    </xf>
    <xf numFmtId="165" fontId="3" fillId="3" borderId="42" xfId="3" applyNumberFormat="1" applyFont="1" applyFill="1" applyBorder="1" applyAlignment="1">
      <alignment horizontal="center" vertical="center"/>
    </xf>
    <xf numFmtId="0" fontId="3" fillId="2" borderId="40" xfId="2" applyFont="1" applyFill="1" applyBorder="1" applyAlignment="1">
      <alignment horizontal="center" vertical="center"/>
    </xf>
    <xf numFmtId="165" fontId="5" fillId="4" borderId="40" xfId="2" applyNumberFormat="1" applyFont="1" applyFill="1" applyBorder="1" applyAlignment="1">
      <alignment horizontal="center" vertical="center"/>
    </xf>
    <xf numFmtId="165" fontId="5" fillId="3" borderId="42" xfId="2" applyNumberFormat="1" applyFont="1" applyFill="1" applyBorder="1" applyAlignment="1">
      <alignment horizontal="center" vertical="center"/>
    </xf>
    <xf numFmtId="165" fontId="3" fillId="3" borderId="47" xfId="3" applyNumberFormat="1" applyFont="1" applyFill="1" applyBorder="1" applyAlignment="1">
      <alignment horizontal="center" vertical="center"/>
    </xf>
    <xf numFmtId="0" fontId="3" fillId="2" borderId="42" xfId="2" applyFont="1" applyFill="1" applyBorder="1" applyAlignment="1">
      <alignment horizontal="center" vertical="center"/>
    </xf>
    <xf numFmtId="2" fontId="5" fillId="5" borderId="42" xfId="2" applyNumberFormat="1" applyFont="1" applyFill="1" applyBorder="1" applyAlignment="1">
      <alignment horizontal="center" vertical="center"/>
    </xf>
    <xf numFmtId="2" fontId="3" fillId="3" borderId="47" xfId="2" applyNumberFormat="1" applyFont="1" applyFill="1" applyBorder="1" applyAlignment="1">
      <alignment horizontal="center" vertical="center"/>
    </xf>
    <xf numFmtId="0" fontId="13" fillId="0" borderId="0" xfId="0" applyFont="1"/>
    <xf numFmtId="0" fontId="13" fillId="7" borderId="0" xfId="0" applyFont="1" applyFill="1" applyBorder="1" applyAlignment="1">
      <alignment horizontal="center" vertical="top" wrapText="1"/>
    </xf>
    <xf numFmtId="0" fontId="13" fillId="7" borderId="0" xfId="0" applyFont="1" applyFill="1" applyBorder="1" applyAlignment="1">
      <alignment vertical="top" wrapText="1"/>
    </xf>
    <xf numFmtId="0" fontId="15" fillId="7" borderId="0" xfId="0" applyFont="1" applyFill="1" applyAlignment="1">
      <alignment horizontal="right" vertical="top" wrapText="1"/>
    </xf>
    <xf numFmtId="0" fontId="15" fillId="7" borderId="0" xfId="0" applyFont="1" applyFill="1" applyAlignment="1">
      <alignment horizontal="center" vertical="top" wrapText="1"/>
    </xf>
    <xf numFmtId="0" fontId="3" fillId="0" borderId="4" xfId="0" applyFont="1" applyBorder="1" applyAlignment="1" applyProtection="1">
      <alignment vertical="center"/>
      <protection locked="0"/>
    </xf>
    <xf numFmtId="2" fontId="3" fillId="0" borderId="23" xfId="0" applyNumberFormat="1" applyFont="1" applyBorder="1" applyAlignment="1">
      <alignment horizontal="center"/>
    </xf>
    <xf numFmtId="0" fontId="14" fillId="7" borderId="0" xfId="0" applyFont="1" applyFill="1" applyBorder="1" applyAlignment="1">
      <alignment vertical="top" wrapText="1"/>
    </xf>
    <xf numFmtId="0" fontId="18" fillId="0" borderId="0" xfId="0" applyFont="1"/>
    <xf numFmtId="0" fontId="0" fillId="0" borderId="0" xfId="0" applyAlignment="1">
      <alignment horizontal="center"/>
    </xf>
    <xf numFmtId="0" fontId="14" fillId="7" borderId="2" xfId="0" applyFont="1" applyFill="1" applyBorder="1" applyAlignment="1">
      <alignment vertical="top" wrapText="1"/>
    </xf>
    <xf numFmtId="0" fontId="14" fillId="7" borderId="1" xfId="0" applyFont="1" applyFill="1" applyBorder="1" applyAlignment="1">
      <alignment horizontal="center" vertical="top" wrapText="1"/>
    </xf>
    <xf numFmtId="0" fontId="13" fillId="7" borderId="3" xfId="0" applyFont="1" applyFill="1" applyBorder="1" applyAlignment="1">
      <alignment vertical="top" wrapText="1"/>
    </xf>
    <xf numFmtId="0" fontId="14" fillId="7" borderId="4" xfId="0" applyFont="1" applyFill="1" applyBorder="1" applyAlignment="1">
      <alignment horizontal="center" vertical="top" wrapText="1"/>
    </xf>
    <xf numFmtId="0" fontId="13" fillId="7" borderId="5" xfId="0" applyFont="1" applyFill="1" applyBorder="1" applyAlignment="1">
      <alignment vertical="top" wrapText="1"/>
    </xf>
    <xf numFmtId="0" fontId="14" fillId="7" borderId="19" xfId="0" applyFont="1" applyFill="1" applyBorder="1" applyAlignment="1">
      <alignment horizontal="center" vertical="top" wrapText="1"/>
    </xf>
    <xf numFmtId="0" fontId="14" fillId="7" borderId="33" xfId="0" applyFont="1" applyFill="1" applyBorder="1" applyAlignment="1">
      <alignment vertical="top" wrapText="1"/>
    </xf>
    <xf numFmtId="0" fontId="13" fillId="7" borderId="28" xfId="0" applyFont="1" applyFill="1" applyBorder="1" applyAlignment="1">
      <alignment vertical="top" wrapText="1"/>
    </xf>
    <xf numFmtId="0" fontId="20" fillId="7" borderId="23" xfId="0" applyFont="1" applyFill="1" applyBorder="1" applyAlignment="1">
      <alignment vertical="center" wrapText="1"/>
    </xf>
    <xf numFmtId="0" fontId="20" fillId="7" borderId="50" xfId="0" applyFont="1" applyFill="1" applyBorder="1" applyAlignment="1">
      <alignment vertical="center" wrapText="1"/>
    </xf>
    <xf numFmtId="0" fontId="20" fillId="7" borderId="27" xfId="0" applyFont="1" applyFill="1" applyBorder="1" applyAlignment="1">
      <alignment vertical="center" wrapText="1"/>
    </xf>
    <xf numFmtId="0" fontId="0" fillId="0" borderId="0" xfId="0"/>
    <xf numFmtId="0" fontId="0" fillId="0" borderId="0" xfId="0"/>
    <xf numFmtId="0" fontId="13" fillId="7" borderId="0" xfId="0" applyFont="1" applyFill="1" applyBorder="1" applyAlignment="1">
      <alignment horizontal="center" vertical="top" wrapText="1"/>
    </xf>
    <xf numFmtId="0" fontId="13" fillId="7" borderId="0" xfId="0" applyFont="1" applyFill="1" applyBorder="1" applyAlignment="1">
      <alignment horizontal="center" vertical="top" wrapText="1"/>
    </xf>
    <xf numFmtId="0" fontId="0" fillId="0" borderId="0" xfId="0"/>
    <xf numFmtId="0" fontId="24" fillId="8" borderId="0" xfId="0" applyFont="1" applyFill="1" applyBorder="1" applyAlignment="1">
      <alignment vertical="top" wrapText="1"/>
    </xf>
    <xf numFmtId="0" fontId="24" fillId="8" borderId="0" xfId="0" applyFont="1" applyFill="1" applyBorder="1" applyAlignment="1">
      <alignment horizontal="center" vertical="top" wrapText="1"/>
    </xf>
    <xf numFmtId="166" fontId="24" fillId="8" borderId="0" xfId="0" applyNumberFormat="1" applyFont="1" applyFill="1" applyBorder="1" applyAlignment="1">
      <alignment horizontal="right" vertical="top" wrapText="1"/>
    </xf>
    <xf numFmtId="4" fontId="24" fillId="8" borderId="0" xfId="0" applyNumberFormat="1" applyFont="1" applyFill="1" applyBorder="1" applyAlignment="1">
      <alignment horizontal="right" vertical="top" wrapText="1"/>
    </xf>
    <xf numFmtId="0" fontId="0" fillId="0" borderId="0" xfId="0"/>
    <xf numFmtId="0" fontId="13" fillId="7" borderId="0" xfId="0" applyFont="1" applyFill="1" applyBorder="1" applyAlignment="1">
      <alignment horizontal="center" vertical="top" wrapText="1"/>
    </xf>
    <xf numFmtId="0" fontId="25" fillId="0" borderId="0" xfId="0" applyFont="1"/>
    <xf numFmtId="0" fontId="8" fillId="2" borderId="23" xfId="0" applyNumberFormat="1" applyFont="1" applyFill="1" applyBorder="1" applyAlignment="1" applyProtection="1">
      <alignment horizontal="right" vertical="center" wrapText="1"/>
    </xf>
    <xf numFmtId="14" fontId="17" fillId="0" borderId="3" xfId="0" applyNumberFormat="1" applyFont="1" applyBorder="1" applyAlignment="1">
      <alignment horizontal="right"/>
    </xf>
    <xf numFmtId="4" fontId="22" fillId="8" borderId="58" xfId="0" applyNumberFormat="1" applyFont="1" applyFill="1" applyBorder="1" applyAlignment="1">
      <alignment horizontal="right" vertical="top" wrapText="1"/>
    </xf>
    <xf numFmtId="4" fontId="22" fillId="8" borderId="55" xfId="0" applyNumberFormat="1" applyFont="1" applyFill="1" applyBorder="1" applyAlignment="1">
      <alignment horizontal="right" vertical="top" wrapText="1"/>
    </xf>
    <xf numFmtId="4" fontId="22" fillId="8" borderId="59" xfId="0" applyNumberFormat="1" applyFont="1" applyFill="1" applyBorder="1" applyAlignment="1">
      <alignment horizontal="right" vertical="top" wrapText="1"/>
    </xf>
    <xf numFmtId="4" fontId="22" fillId="8" borderId="60" xfId="0" applyNumberFormat="1" applyFont="1" applyFill="1" applyBorder="1" applyAlignment="1">
      <alignment horizontal="right" vertical="top" wrapText="1"/>
    </xf>
    <xf numFmtId="4" fontId="22" fillId="8" borderId="28" xfId="0" applyNumberFormat="1" applyFont="1" applyFill="1" applyBorder="1" applyAlignment="1">
      <alignment horizontal="right" vertical="top" wrapText="1"/>
    </xf>
    <xf numFmtId="4" fontId="22" fillId="8" borderId="61" xfId="0" applyNumberFormat="1" applyFont="1" applyFill="1" applyBorder="1" applyAlignment="1">
      <alignment horizontal="right" vertical="top" wrapText="1"/>
    </xf>
    <xf numFmtId="4" fontId="22" fillId="8" borderId="62" xfId="0" applyNumberFormat="1" applyFont="1" applyFill="1" applyBorder="1" applyAlignment="1">
      <alignment horizontal="right" vertical="top" wrapText="1"/>
    </xf>
    <xf numFmtId="0" fontId="22" fillId="8" borderId="61" xfId="0" applyFont="1" applyFill="1" applyBorder="1" applyAlignment="1">
      <alignment vertical="top" wrapText="1"/>
    </xf>
    <xf numFmtId="0" fontId="22" fillId="8" borderId="62" xfId="0" applyFont="1" applyFill="1" applyBorder="1" applyAlignment="1">
      <alignment vertical="top" wrapText="1"/>
    </xf>
    <xf numFmtId="0" fontId="22" fillId="8" borderId="55" xfId="0" applyFont="1" applyFill="1" applyBorder="1" applyAlignment="1">
      <alignment vertical="top" wrapText="1"/>
    </xf>
    <xf numFmtId="166" fontId="22" fillId="8" borderId="55" xfId="0" applyNumberFormat="1" applyFont="1" applyFill="1" applyBorder="1" applyAlignment="1">
      <alignment horizontal="right" vertical="top" wrapText="1"/>
    </xf>
    <xf numFmtId="0" fontId="23" fillId="8" borderId="55" xfId="0" applyFont="1" applyFill="1" applyBorder="1" applyAlignment="1">
      <alignment vertical="top" wrapText="1"/>
    </xf>
    <xf numFmtId="0" fontId="23" fillId="8" borderId="55" xfId="0" applyFont="1" applyFill="1" applyBorder="1" applyAlignment="1">
      <alignment horizontal="center" vertical="top" wrapText="1"/>
    </xf>
    <xf numFmtId="166" fontId="23" fillId="8" borderId="55" xfId="0" applyNumberFormat="1" applyFont="1" applyFill="1" applyBorder="1" applyAlignment="1">
      <alignment horizontal="right" vertical="top" wrapText="1"/>
    </xf>
    <xf numFmtId="4" fontId="23" fillId="8" borderId="55" xfId="0" applyNumberFormat="1" applyFont="1" applyFill="1" applyBorder="1" applyAlignment="1">
      <alignment horizontal="right" vertical="top" wrapText="1"/>
    </xf>
    <xf numFmtId="0" fontId="12" fillId="5" borderId="23" xfId="0" applyNumberFormat="1" applyFont="1" applyFill="1" applyBorder="1" applyAlignment="1" applyProtection="1">
      <alignment vertical="center" wrapText="1"/>
    </xf>
    <xf numFmtId="0" fontId="0" fillId="0" borderId="0" xfId="0"/>
    <xf numFmtId="0" fontId="13" fillId="7" borderId="0" xfId="0" applyFont="1" applyFill="1" applyBorder="1" applyAlignment="1">
      <alignment horizontal="center" vertical="top" wrapText="1"/>
    </xf>
    <xf numFmtId="0" fontId="0" fillId="0" borderId="0" xfId="0"/>
    <xf numFmtId="0" fontId="15" fillId="9" borderId="64" xfId="0" applyFont="1" applyFill="1" applyBorder="1" applyAlignment="1">
      <alignment horizontal="center" vertical="top" wrapText="1"/>
    </xf>
    <xf numFmtId="0" fontId="15" fillId="9" borderId="2" xfId="0" applyFont="1" applyFill="1" applyBorder="1" applyAlignment="1">
      <alignment horizontal="center" vertical="top" wrapText="1"/>
    </xf>
    <xf numFmtId="0" fontId="15" fillId="9" borderId="34" xfId="0" applyFont="1" applyFill="1" applyBorder="1" applyAlignment="1">
      <alignment horizontal="center" vertical="top" wrapText="1"/>
    </xf>
    <xf numFmtId="0" fontId="15" fillId="9" borderId="35" xfId="0" applyFont="1" applyFill="1" applyBorder="1" applyAlignment="1">
      <alignment horizontal="center" vertical="top" wrapText="1"/>
    </xf>
    <xf numFmtId="0" fontId="15" fillId="9" borderId="36" xfId="0" applyFont="1" applyFill="1" applyBorder="1" applyAlignment="1">
      <alignment horizontal="center" vertical="top" wrapText="1"/>
    </xf>
    <xf numFmtId="4" fontId="21" fillId="8" borderId="55" xfId="0" applyNumberFormat="1" applyFont="1" applyFill="1" applyBorder="1" applyAlignment="1">
      <alignment horizontal="right" vertical="top" wrapText="1"/>
    </xf>
    <xf numFmtId="0" fontId="21" fillId="8" borderId="0" xfId="0" applyFont="1" applyFill="1" applyAlignment="1">
      <alignment horizontal="right" vertical="top" wrapText="1"/>
    </xf>
    <xf numFmtId="4" fontId="22" fillId="8" borderId="65" xfId="0" applyNumberFormat="1" applyFont="1" applyFill="1" applyBorder="1" applyAlignment="1">
      <alignment horizontal="right" vertical="top" wrapText="1"/>
    </xf>
    <xf numFmtId="4" fontId="22" fillId="8" borderId="66" xfId="0" applyNumberFormat="1" applyFont="1" applyFill="1" applyBorder="1" applyAlignment="1">
      <alignment horizontal="right" vertical="top" wrapText="1"/>
    </xf>
    <xf numFmtId="4" fontId="22" fillId="8" borderId="67" xfId="0" applyNumberFormat="1" applyFont="1" applyFill="1" applyBorder="1" applyAlignment="1">
      <alignment horizontal="right" vertical="top" wrapText="1"/>
    </xf>
    <xf numFmtId="4" fontId="22" fillId="8" borderId="68" xfId="0" applyNumberFormat="1" applyFont="1" applyFill="1" applyBorder="1" applyAlignment="1">
      <alignment horizontal="right" vertical="top" wrapText="1"/>
    </xf>
    <xf numFmtId="4" fontId="22" fillId="8" borderId="69" xfId="0" applyNumberFormat="1" applyFont="1" applyFill="1" applyBorder="1" applyAlignment="1">
      <alignment horizontal="right" vertical="top" wrapText="1"/>
    </xf>
    <xf numFmtId="4" fontId="22" fillId="8" borderId="70" xfId="0" applyNumberFormat="1" applyFont="1" applyFill="1" applyBorder="1" applyAlignment="1">
      <alignment horizontal="right" vertical="top" wrapText="1"/>
    </xf>
    <xf numFmtId="4" fontId="22" fillId="8" borderId="71" xfId="0" applyNumberFormat="1" applyFont="1" applyFill="1" applyBorder="1" applyAlignment="1">
      <alignment horizontal="right" vertical="top" wrapText="1"/>
    </xf>
    <xf numFmtId="4" fontId="22" fillId="8" borderId="72" xfId="0" applyNumberFormat="1" applyFont="1" applyFill="1" applyBorder="1" applyAlignment="1">
      <alignment horizontal="right" vertical="top" wrapText="1"/>
    </xf>
    <xf numFmtId="0" fontId="15" fillId="9" borderId="23" xfId="0" applyFont="1" applyFill="1" applyBorder="1" applyAlignment="1">
      <alignment horizontal="center" vertical="center"/>
    </xf>
    <xf numFmtId="0" fontId="15" fillId="9" borderId="23" xfId="0" applyFont="1" applyFill="1" applyBorder="1" applyAlignment="1">
      <alignment horizontal="center" vertical="center" wrapText="1"/>
    </xf>
    <xf numFmtId="0" fontId="22" fillId="8" borderId="73" xfId="0" applyFont="1" applyFill="1" applyBorder="1" applyAlignment="1">
      <alignment vertical="top" wrapText="1"/>
    </xf>
    <xf numFmtId="4" fontId="22" fillId="8" borderId="74" xfId="0" applyNumberFormat="1" applyFont="1" applyFill="1" applyBorder="1" applyAlignment="1">
      <alignment horizontal="right" vertical="top" wrapText="1"/>
    </xf>
    <xf numFmtId="0" fontId="23" fillId="8" borderId="73" xfId="0" applyFont="1" applyFill="1" applyBorder="1" applyAlignment="1">
      <alignment vertical="top" wrapText="1"/>
    </xf>
    <xf numFmtId="4" fontId="23" fillId="8" borderId="74" xfId="0" applyNumberFormat="1" applyFont="1" applyFill="1" applyBorder="1" applyAlignment="1">
      <alignment horizontal="right" vertical="top" wrapText="1"/>
    </xf>
    <xf numFmtId="0" fontId="23" fillId="8" borderId="45" xfId="0" applyFont="1" applyFill="1" applyBorder="1" applyAlignment="1">
      <alignment vertical="top" wrapText="1"/>
    </xf>
    <xf numFmtId="0" fontId="23" fillId="8" borderId="7" xfId="0" applyFont="1" applyFill="1" applyBorder="1" applyAlignment="1">
      <alignment vertical="top" wrapText="1"/>
    </xf>
    <xf numFmtId="0" fontId="23" fillId="8" borderId="7" xfId="0" applyFont="1" applyFill="1" applyBorder="1" applyAlignment="1">
      <alignment horizontal="center" vertical="top" wrapText="1"/>
    </xf>
    <xf numFmtId="166" fontId="23" fillId="8" borderId="7" xfId="0" applyNumberFormat="1" applyFont="1" applyFill="1" applyBorder="1" applyAlignment="1">
      <alignment horizontal="right" vertical="top" wrapText="1"/>
    </xf>
    <xf numFmtId="4" fontId="23" fillId="8" borderId="7" xfId="0" applyNumberFormat="1" applyFont="1" applyFill="1" applyBorder="1" applyAlignment="1">
      <alignment horizontal="right" vertical="top" wrapText="1"/>
    </xf>
    <xf numFmtId="4" fontId="23" fillId="8" borderId="41" xfId="0" applyNumberFormat="1" applyFont="1" applyFill="1" applyBorder="1" applyAlignment="1">
      <alignment horizontal="right" vertical="top" wrapText="1"/>
    </xf>
    <xf numFmtId="10" fontId="3" fillId="2" borderId="50" xfId="0" applyNumberFormat="1" applyFont="1" applyFill="1" applyBorder="1" applyAlignment="1" applyProtection="1">
      <alignment vertical="center" wrapText="1"/>
    </xf>
    <xf numFmtId="14" fontId="19" fillId="7" borderId="23" xfId="0" applyNumberFormat="1" applyFont="1" applyFill="1" applyBorder="1" applyAlignment="1">
      <alignment vertical="center" wrapText="1"/>
    </xf>
    <xf numFmtId="0" fontId="10" fillId="2" borderId="32"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14" fontId="8" fillId="2" borderId="32" xfId="0" applyNumberFormat="1" applyFont="1" applyFill="1" applyBorder="1" applyAlignment="1" applyProtection="1">
      <alignment horizontal="center" vertical="center" wrapText="1"/>
    </xf>
    <xf numFmtId="0" fontId="8" fillId="2" borderId="18" xfId="0" applyNumberFormat="1" applyFont="1" applyFill="1" applyBorder="1" applyAlignment="1" applyProtection="1">
      <alignment horizontal="center" vertical="center" wrapText="1"/>
    </xf>
    <xf numFmtId="0" fontId="3" fillId="5" borderId="10" xfId="2" applyFont="1" applyFill="1" applyBorder="1" applyAlignment="1">
      <alignment horizontal="center" vertical="center"/>
    </xf>
    <xf numFmtId="0" fontId="3" fillId="5" borderId="0" xfId="2" applyFont="1" applyFill="1" applyBorder="1" applyAlignment="1">
      <alignment horizontal="center" vertical="center"/>
    </xf>
    <xf numFmtId="0" fontId="3" fillId="5" borderId="31" xfId="2" applyFont="1" applyFill="1" applyBorder="1" applyAlignment="1">
      <alignment horizontal="center" vertical="center"/>
    </xf>
    <xf numFmtId="0" fontId="3" fillId="2" borderId="11" xfId="2" applyFont="1" applyFill="1" applyBorder="1" applyAlignment="1">
      <alignment horizontal="left" vertical="center" wrapText="1"/>
    </xf>
    <xf numFmtId="0" fontId="3" fillId="2" borderId="30" xfId="2" applyFont="1" applyFill="1" applyBorder="1" applyAlignment="1">
      <alignment horizontal="left" vertical="center" wrapText="1"/>
    </xf>
    <xf numFmtId="0" fontId="3" fillId="2" borderId="54" xfId="2" applyFont="1" applyFill="1" applyBorder="1" applyAlignment="1">
      <alignment horizontal="left" vertical="center" wrapText="1"/>
    </xf>
    <xf numFmtId="0" fontId="5" fillId="5" borderId="6" xfId="0" applyFont="1" applyFill="1" applyBorder="1" applyAlignment="1" applyProtection="1">
      <alignment horizontal="left" vertical="center" wrapText="1"/>
      <protection locked="0"/>
    </xf>
    <xf numFmtId="0" fontId="5" fillId="5" borderId="7" xfId="0" applyFont="1" applyFill="1" applyBorder="1" applyAlignment="1" applyProtection="1">
      <alignment horizontal="left" vertical="center"/>
      <protection locked="0"/>
    </xf>
    <xf numFmtId="0" fontId="5" fillId="5" borderId="24" xfId="0" applyFont="1" applyFill="1" applyBorder="1" applyAlignment="1" applyProtection="1">
      <alignment horizontal="left" vertical="center"/>
      <protection locked="0"/>
    </xf>
    <xf numFmtId="0" fontId="5" fillId="2" borderId="4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44" xfId="2" applyFont="1" applyFill="1" applyBorder="1" applyAlignment="1">
      <alignment horizontal="left" vertical="center" wrapText="1"/>
    </xf>
    <xf numFmtId="0" fontId="3" fillId="2" borderId="17" xfId="2" applyFont="1" applyFill="1" applyBorder="1" applyAlignment="1">
      <alignment horizontal="center" vertical="center"/>
    </xf>
    <xf numFmtId="0" fontId="3" fillId="2" borderId="23" xfId="2" applyFont="1" applyFill="1" applyBorder="1" applyAlignment="1">
      <alignment horizontal="center" vertical="center"/>
    </xf>
    <xf numFmtId="0" fontId="5" fillId="2" borderId="17" xfId="2" applyFont="1" applyFill="1" applyBorder="1" applyAlignment="1">
      <alignment horizontal="left" vertical="center"/>
    </xf>
    <xf numFmtId="0" fontId="5" fillId="2" borderId="23" xfId="2" applyFont="1" applyFill="1" applyBorder="1" applyAlignment="1">
      <alignment horizontal="left" vertical="center"/>
    </xf>
    <xf numFmtId="0" fontId="5" fillId="2" borderId="17" xfId="2" applyFont="1" applyFill="1" applyBorder="1" applyAlignment="1">
      <alignment horizontal="left" vertical="center" wrapText="1"/>
    </xf>
    <xf numFmtId="0" fontId="5" fillId="2" borderId="23" xfId="2" applyFont="1" applyFill="1" applyBorder="1" applyAlignment="1">
      <alignment horizontal="left" vertical="center" wrapText="1"/>
    </xf>
    <xf numFmtId="0" fontId="3" fillId="2" borderId="26" xfId="2" applyFont="1" applyFill="1" applyBorder="1" applyAlignment="1">
      <alignment horizontal="left" vertical="center"/>
    </xf>
    <xf numFmtId="0" fontId="3" fillId="2" borderId="27" xfId="2" applyFont="1" applyFill="1" applyBorder="1" applyAlignment="1">
      <alignment horizontal="left" vertical="center"/>
    </xf>
    <xf numFmtId="0" fontId="2" fillId="5" borderId="32" xfId="0" applyFont="1" applyFill="1" applyBorder="1" applyAlignment="1" applyProtection="1">
      <alignment horizontal="left"/>
      <protection locked="0"/>
    </xf>
    <xf numFmtId="0" fontId="2" fillId="5" borderId="9" xfId="0" applyFont="1" applyFill="1" applyBorder="1" applyAlignment="1" applyProtection="1">
      <alignment horizontal="left"/>
      <protection locked="0"/>
    </xf>
    <xf numFmtId="0" fontId="2" fillId="5" borderId="18" xfId="0" applyFont="1" applyFill="1" applyBorder="1" applyAlignment="1" applyProtection="1">
      <alignment horizontal="left"/>
      <protection locked="0"/>
    </xf>
    <xf numFmtId="14" fontId="17" fillId="0" borderId="21" xfId="0" applyNumberFormat="1" applyFont="1" applyBorder="1" applyAlignment="1">
      <alignment horizontal="right"/>
    </xf>
    <xf numFmtId="0" fontId="17" fillId="0" borderId="48" xfId="0" applyFont="1" applyBorder="1" applyAlignment="1">
      <alignment horizontal="right"/>
    </xf>
    <xf numFmtId="0" fontId="17" fillId="0" borderId="16" xfId="0" applyFont="1" applyBorder="1" applyAlignment="1">
      <alignment horizontal="right"/>
    </xf>
    <xf numFmtId="0" fontId="12" fillId="0" borderId="1"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wrapText="1"/>
      <protection locked="0"/>
    </xf>
    <xf numFmtId="0" fontId="12" fillId="0" borderId="33"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3" fillId="2" borderId="49" xfId="2" applyFont="1" applyFill="1" applyBorder="1" applyAlignment="1">
      <alignment horizontal="center" vertical="center"/>
    </xf>
    <xf numFmtId="0" fontId="3" fillId="2" borderId="50" xfId="2" applyFont="1" applyFill="1" applyBorder="1" applyAlignment="1">
      <alignment horizontal="center" vertical="center"/>
    </xf>
    <xf numFmtId="0" fontId="3" fillId="2" borderId="51" xfId="2" applyFont="1" applyFill="1" applyBorder="1" applyAlignment="1">
      <alignment horizontal="center" vertical="center"/>
    </xf>
    <xf numFmtId="0" fontId="3" fillId="2" borderId="42" xfId="2" applyFont="1" applyFill="1" applyBorder="1" applyAlignment="1">
      <alignment horizontal="center" vertical="center"/>
    </xf>
    <xf numFmtId="14" fontId="17" fillId="0" borderId="48" xfId="0" applyNumberFormat="1" applyFont="1" applyBorder="1" applyAlignment="1">
      <alignment horizontal="right"/>
    </xf>
    <xf numFmtId="0" fontId="3" fillId="5" borderId="49"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left" wrapText="1"/>
      <protection locked="0"/>
    </xf>
    <xf numFmtId="0" fontId="5" fillId="5" borderId="23" xfId="0" applyFont="1" applyFill="1" applyBorder="1" applyAlignment="1" applyProtection="1">
      <alignment horizontal="left" wrapText="1"/>
      <protection locked="0"/>
    </xf>
    <xf numFmtId="0" fontId="5" fillId="5" borderId="42" xfId="0" applyFont="1" applyFill="1" applyBorder="1" applyAlignment="1" applyProtection="1">
      <alignment horizontal="left" wrapText="1"/>
      <protection locked="0"/>
    </xf>
    <xf numFmtId="0" fontId="5" fillId="5" borderId="17"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3" fillId="0" borderId="17" xfId="2" applyFont="1" applyFill="1" applyBorder="1" applyAlignment="1">
      <alignment horizontal="center" vertical="center" wrapText="1"/>
    </xf>
    <xf numFmtId="0" fontId="3" fillId="0" borderId="23" xfId="2" applyFont="1" applyFill="1" applyBorder="1" applyAlignment="1">
      <alignment horizontal="center" vertical="center" wrapText="1"/>
    </xf>
    <xf numFmtId="0" fontId="5" fillId="5" borderId="4"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5" fillId="5" borderId="52"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2" borderId="17" xfId="2" applyFont="1" applyFill="1" applyBorder="1" applyAlignment="1">
      <alignment horizontal="center" vertical="center"/>
    </xf>
    <xf numFmtId="0" fontId="5" fillId="2" borderId="23" xfId="2" applyFont="1" applyFill="1" applyBorder="1" applyAlignment="1">
      <alignment horizontal="center" vertical="center"/>
    </xf>
    <xf numFmtId="0" fontId="3" fillId="3" borderId="26" xfId="2" applyFont="1" applyFill="1" applyBorder="1" applyAlignment="1">
      <alignment horizontal="center" vertical="center" wrapText="1"/>
    </xf>
    <xf numFmtId="0" fontId="3" fillId="3" borderId="27" xfId="2" applyFont="1" applyFill="1" applyBorder="1" applyAlignment="1">
      <alignment horizontal="center" vertical="center" wrapText="1"/>
    </xf>
    <xf numFmtId="0" fontId="20" fillId="7" borderId="32" xfId="0" applyFont="1" applyFill="1" applyBorder="1" applyAlignment="1">
      <alignment horizontal="center" vertical="top" wrapText="1"/>
    </xf>
    <xf numFmtId="0" fontId="20" fillId="7" borderId="9" xfId="0" applyFont="1" applyFill="1" applyBorder="1" applyAlignment="1">
      <alignment horizontal="center" vertical="top" wrapText="1"/>
    </xf>
    <xf numFmtId="167" fontId="20" fillId="7" borderId="32" xfId="0" applyNumberFormat="1" applyFont="1" applyFill="1" applyBorder="1" applyAlignment="1">
      <alignment horizontal="center" vertical="top" wrapText="1"/>
    </xf>
    <xf numFmtId="167" fontId="20" fillId="7" borderId="18" xfId="0" applyNumberFormat="1" applyFont="1" applyFill="1" applyBorder="1" applyAlignment="1">
      <alignment horizontal="center" vertical="top" wrapText="1"/>
    </xf>
    <xf numFmtId="167" fontId="26" fillId="7" borderId="32" xfId="0" applyNumberFormat="1" applyFont="1" applyFill="1" applyBorder="1" applyAlignment="1">
      <alignment horizontal="center" vertical="top" wrapText="1"/>
    </xf>
    <xf numFmtId="167" fontId="26" fillId="7" borderId="18" xfId="0" applyNumberFormat="1" applyFont="1" applyFill="1" applyBorder="1" applyAlignment="1">
      <alignment horizontal="center" vertical="top" wrapText="1"/>
    </xf>
    <xf numFmtId="0" fontId="14" fillId="7" borderId="1" xfId="0" applyFont="1" applyFill="1" applyBorder="1" applyAlignment="1">
      <alignment horizontal="center" vertical="top" wrapText="1"/>
    </xf>
    <xf numFmtId="0" fontId="14" fillId="7" borderId="2" xfId="0" applyFont="1" applyFill="1" applyBorder="1" applyAlignment="1">
      <alignment horizontal="center" vertical="top" wrapText="1"/>
    </xf>
    <xf numFmtId="0" fontId="14" fillId="7" borderId="3" xfId="0" applyFont="1" applyFill="1" applyBorder="1" applyAlignment="1">
      <alignment horizontal="center" vertical="top" wrapText="1"/>
    </xf>
    <xf numFmtId="0" fontId="14" fillId="7" borderId="4" xfId="0" applyFont="1" applyFill="1" applyBorder="1" applyAlignment="1">
      <alignment horizontal="center" vertical="top" wrapText="1"/>
    </xf>
    <xf numFmtId="0" fontId="14" fillId="7" borderId="0" xfId="0" applyFont="1" applyFill="1" applyBorder="1" applyAlignment="1">
      <alignment horizontal="center" vertical="top" wrapText="1"/>
    </xf>
    <xf numFmtId="0" fontId="14" fillId="7" borderId="5" xfId="0" applyFont="1" applyFill="1" applyBorder="1" applyAlignment="1">
      <alignment horizontal="center" vertical="top" wrapText="1"/>
    </xf>
    <xf numFmtId="0" fontId="14" fillId="7" borderId="6" xfId="0" applyFont="1" applyFill="1" applyBorder="1" applyAlignment="1">
      <alignment horizontal="center" vertical="top" wrapText="1"/>
    </xf>
    <xf numFmtId="0" fontId="14" fillId="7" borderId="7" xfId="0" applyFont="1" applyFill="1" applyBorder="1" applyAlignment="1">
      <alignment horizontal="center" vertical="top" wrapText="1"/>
    </xf>
    <xf numFmtId="0" fontId="14" fillId="7" borderId="24" xfId="0" applyFont="1" applyFill="1" applyBorder="1" applyAlignment="1">
      <alignment horizontal="center" vertical="top" wrapText="1"/>
    </xf>
    <xf numFmtId="0" fontId="15" fillId="7" borderId="0" xfId="0" applyFont="1" applyFill="1" applyAlignment="1">
      <alignment horizontal="center" vertical="top" wrapText="1"/>
    </xf>
    <xf numFmtId="0" fontId="13" fillId="7" borderId="21" xfId="0" applyFont="1" applyFill="1" applyBorder="1" applyAlignment="1">
      <alignment horizontal="center" vertical="top" wrapText="1"/>
    </xf>
    <xf numFmtId="0" fontId="13" fillId="7" borderId="48" xfId="0" applyFont="1" applyFill="1" applyBorder="1" applyAlignment="1">
      <alignment horizontal="center" vertical="top" wrapText="1"/>
    </xf>
    <xf numFmtId="0" fontId="13" fillId="7" borderId="16" xfId="0" applyFont="1" applyFill="1" applyBorder="1" applyAlignment="1">
      <alignment horizontal="center" vertical="top" wrapText="1"/>
    </xf>
    <xf numFmtId="0" fontId="16" fillId="7" borderId="49" xfId="0" applyFont="1" applyFill="1" applyBorder="1" applyAlignment="1">
      <alignment horizontal="center" vertical="center" wrapText="1"/>
    </xf>
    <xf numFmtId="0" fontId="16" fillId="7" borderId="50"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16" fillId="7" borderId="23" xfId="0" applyFont="1" applyFill="1" applyBorder="1" applyAlignment="1">
      <alignment horizontal="center" vertical="center" wrapText="1"/>
    </xf>
    <xf numFmtId="0" fontId="26" fillId="7" borderId="32" xfId="0" applyFont="1" applyFill="1" applyBorder="1" applyAlignment="1">
      <alignment horizontal="center" vertical="top" wrapText="1"/>
    </xf>
    <xf numFmtId="0" fontId="26" fillId="7" borderId="9" xfId="0" applyFont="1" applyFill="1" applyBorder="1" applyAlignment="1">
      <alignment horizontal="center" vertical="top" wrapText="1"/>
    </xf>
    <xf numFmtId="0" fontId="16" fillId="7" borderId="4"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6" fillId="7" borderId="21" xfId="0" applyFont="1" applyFill="1" applyBorder="1" applyAlignment="1">
      <alignment horizontal="center" vertical="center" wrapText="1"/>
    </xf>
    <xf numFmtId="0" fontId="16" fillId="7" borderId="48"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21" fillId="8" borderId="0" xfId="0" applyFont="1" applyFill="1" applyAlignment="1">
      <alignment horizontal="right" vertical="top" wrapText="1"/>
    </xf>
    <xf numFmtId="164" fontId="26" fillId="7" borderId="32" xfId="4" applyFont="1" applyFill="1" applyBorder="1" applyAlignment="1">
      <alignment horizontal="center" vertical="top" wrapText="1"/>
    </xf>
    <xf numFmtId="164" fontId="26" fillId="7" borderId="18" xfId="4" applyFont="1" applyFill="1" applyBorder="1" applyAlignment="1">
      <alignment horizontal="center" vertical="top" wrapText="1"/>
    </xf>
    <xf numFmtId="164" fontId="16" fillId="7" borderId="23" xfId="4" applyFont="1" applyFill="1" applyBorder="1" applyAlignment="1">
      <alignment horizontal="center" vertical="top" wrapText="1"/>
    </xf>
    <xf numFmtId="0" fontId="26" fillId="7" borderId="18" xfId="0" applyFont="1" applyFill="1" applyBorder="1" applyAlignment="1">
      <alignment horizontal="center" vertical="top" wrapText="1"/>
    </xf>
    <xf numFmtId="0" fontId="16" fillId="7" borderId="32" xfId="0" applyFont="1" applyFill="1" applyBorder="1" applyAlignment="1">
      <alignment horizontal="center" vertical="top" wrapText="1"/>
    </xf>
    <xf numFmtId="0" fontId="16" fillId="7" borderId="9" xfId="0" applyFont="1" applyFill="1" applyBorder="1" applyAlignment="1">
      <alignment horizontal="center" vertical="top" wrapText="1"/>
    </xf>
    <xf numFmtId="0" fontId="16" fillId="7" borderId="18" xfId="0" applyFont="1" applyFill="1" applyBorder="1" applyAlignment="1">
      <alignment horizontal="center" vertical="top" wrapText="1"/>
    </xf>
    <xf numFmtId="0" fontId="14" fillId="7" borderId="0" xfId="0" applyFont="1" applyFill="1" applyAlignment="1">
      <alignment horizontal="center" vertical="top" wrapText="1"/>
    </xf>
    <xf numFmtId="10" fontId="3" fillId="2" borderId="50" xfId="0" applyNumberFormat="1" applyFont="1" applyFill="1" applyBorder="1" applyAlignment="1" applyProtection="1">
      <alignment horizontal="center" vertical="center" wrapText="1"/>
    </xf>
    <xf numFmtId="10" fontId="3" fillId="2" borderId="51" xfId="0" applyNumberFormat="1" applyFont="1" applyFill="1" applyBorder="1" applyAlignment="1" applyProtection="1">
      <alignment horizontal="center" vertical="center" wrapText="1"/>
    </xf>
    <xf numFmtId="14" fontId="3" fillId="2" borderId="23" xfId="0" applyNumberFormat="1" applyFont="1" applyFill="1" applyBorder="1" applyAlignment="1" applyProtection="1">
      <alignment horizontal="center" vertical="center" wrapText="1"/>
    </xf>
    <xf numFmtId="14" fontId="3" fillId="2" borderId="42" xfId="0" applyNumberFormat="1" applyFont="1" applyFill="1" applyBorder="1" applyAlignment="1" applyProtection="1">
      <alignment horizontal="center" vertical="center" wrapText="1"/>
    </xf>
    <xf numFmtId="10" fontId="3" fillId="2" borderId="27" xfId="0" applyNumberFormat="1" applyFont="1" applyFill="1" applyBorder="1" applyAlignment="1" applyProtection="1">
      <alignment horizontal="center" vertical="center" wrapText="1"/>
    </xf>
    <xf numFmtId="10" fontId="3" fillId="2" borderId="47" xfId="0" applyNumberFormat="1" applyFont="1" applyFill="1" applyBorder="1" applyAlignment="1" applyProtection="1">
      <alignment horizontal="center" vertical="center" wrapText="1"/>
    </xf>
    <xf numFmtId="0" fontId="21" fillId="8" borderId="57" xfId="0" applyFont="1" applyFill="1" applyBorder="1" applyAlignment="1">
      <alignment horizontal="right" vertical="top" wrapText="1"/>
    </xf>
    <xf numFmtId="0" fontId="16" fillId="7" borderId="1"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56" xfId="0" applyFont="1" applyFill="1" applyBorder="1" applyAlignment="1">
      <alignment horizontal="center" vertical="center" wrapText="1"/>
    </xf>
    <xf numFmtId="0" fontId="16" fillId="7" borderId="31" xfId="0" applyFont="1" applyFill="1" applyBorder="1" applyAlignment="1">
      <alignment horizontal="center" vertical="center" wrapText="1"/>
    </xf>
    <xf numFmtId="0" fontId="16" fillId="7" borderId="19" xfId="0" applyFont="1" applyFill="1" applyBorder="1" applyAlignment="1">
      <alignment horizontal="center" vertical="center" wrapText="1"/>
    </xf>
    <xf numFmtId="0" fontId="16" fillId="7" borderId="33"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3" fillId="7" borderId="0" xfId="0" applyFont="1" applyFill="1" applyBorder="1" applyAlignment="1">
      <alignment horizontal="center" vertical="top" wrapText="1"/>
    </xf>
    <xf numFmtId="0" fontId="21" fillId="8" borderId="55" xfId="0" applyFont="1" applyFill="1" applyBorder="1" applyAlignment="1">
      <alignment horizontal="right" vertical="top" wrapText="1"/>
    </xf>
    <xf numFmtId="0" fontId="22" fillId="8" borderId="62" xfId="0" applyFont="1" applyFill="1" applyBorder="1" applyAlignment="1">
      <alignment horizontal="center" vertical="top" wrapText="1"/>
    </xf>
    <xf numFmtId="0" fontId="22" fillId="8" borderId="63" xfId="0" applyFont="1" applyFill="1" applyBorder="1" applyAlignment="1">
      <alignment horizontal="center" vertical="top" wrapText="1"/>
    </xf>
    <xf numFmtId="4" fontId="22" fillId="8" borderId="62" xfId="0" applyNumberFormat="1" applyFont="1" applyFill="1" applyBorder="1" applyAlignment="1">
      <alignment horizontal="center" vertical="top" wrapText="1"/>
    </xf>
    <xf numFmtId="4" fontId="22" fillId="8" borderId="63" xfId="0" applyNumberFormat="1" applyFont="1" applyFill="1" applyBorder="1" applyAlignment="1">
      <alignment horizontal="center" vertical="top" wrapText="1"/>
    </xf>
  </cellXfs>
  <cellStyles count="5">
    <cellStyle name="Moeda" xfId="4" builtinId="4"/>
    <cellStyle name="Normal" xfId="0" builtinId="0"/>
    <cellStyle name="Normal 2" xfId="2"/>
    <cellStyle name="Porcentagem" xfId="1" builtinId="5"/>
    <cellStyle name="Porcentagem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266700</xdr:colOff>
      <xdr:row>0</xdr:row>
      <xdr:rowOff>133350</xdr:rowOff>
    </xdr:from>
    <xdr:to>
      <xdr:col>0</xdr:col>
      <xdr:colOff>1876425</xdr:colOff>
      <xdr:row>7</xdr:row>
      <xdr:rowOff>9525</xdr:rowOff>
    </xdr:to>
    <xdr:pic>
      <xdr:nvPicPr>
        <xdr:cNvPr id="4" name="Picture 2"/>
        <xdr:cNvPicPr>
          <a:picLocks noChangeAspect="1" noChangeArrowheads="1"/>
        </xdr:cNvPicPr>
      </xdr:nvPicPr>
      <xdr:blipFill>
        <a:blip xmlns:r="http://schemas.openxmlformats.org/officeDocument/2006/relationships" r:embed="rId1"/>
        <a:srcRect/>
        <a:stretch>
          <a:fillRect/>
        </a:stretch>
      </xdr:blipFill>
      <xdr:spPr bwMode="auto">
        <a:xfrm>
          <a:off x="266700" y="133350"/>
          <a:ext cx="1609725" cy="1009650"/>
        </a:xfrm>
        <a:prstGeom prst="rect">
          <a:avLst/>
        </a:prstGeom>
        <a:noFill/>
        <a:ln w="9525">
          <a:noFill/>
          <a:round/>
          <a:headEnd/>
          <a:tailEnd/>
        </a:ln>
      </xdr:spPr>
    </xdr:pic>
    <xdr:clientData/>
  </xdr:twoCellAnchor>
  <xdr:twoCellAnchor>
    <xdr:from>
      <xdr:col>0</xdr:col>
      <xdr:colOff>2038349</xdr:colOff>
      <xdr:row>1</xdr:row>
      <xdr:rowOff>76200</xdr:rowOff>
    </xdr:from>
    <xdr:to>
      <xdr:col>2</xdr:col>
      <xdr:colOff>657224</xdr:colOff>
      <xdr:row>7</xdr:row>
      <xdr:rowOff>285750</xdr:rowOff>
    </xdr:to>
    <xdr:sp macro="" textlink="">
      <xdr:nvSpPr>
        <xdr:cNvPr id="3" name="CaixaDeTexto 2"/>
        <xdr:cNvSpPr txBox="1"/>
      </xdr:nvSpPr>
      <xdr:spPr>
        <a:xfrm>
          <a:off x="2038349" y="266700"/>
          <a:ext cx="6734175" cy="1352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pt-BR" sz="1600" b="1">
              <a:latin typeface="Arial" pitchFamily="34" charset="0"/>
              <a:cs typeface="Arial" pitchFamily="34" charset="0"/>
            </a:rPr>
            <a:t>CENTRO FEDERAL DE EDUCAÇÃO TECNOLÓGICA DE MINAS GERAIS</a:t>
          </a:r>
        </a:p>
        <a:p>
          <a:pPr algn="ctr"/>
          <a:r>
            <a:rPr lang="pt-BR" sz="1200">
              <a:latin typeface="Arial" pitchFamily="34" charset="0"/>
              <a:cs typeface="Arial" pitchFamily="34" charset="0"/>
            </a:rPr>
            <a:t>SUPERINTENDÊNCIA</a:t>
          </a:r>
          <a:r>
            <a:rPr lang="pt-BR" sz="1200" baseline="0">
              <a:latin typeface="Arial" pitchFamily="34" charset="0"/>
              <a:cs typeface="Arial" pitchFamily="34" charset="0"/>
            </a:rPr>
            <a:t> DE INFRA-ESTRUTURA</a:t>
          </a:r>
        </a:p>
        <a:p>
          <a:pPr algn="ctr"/>
          <a:endParaRPr lang="pt-BR" sz="1100" baseline="0">
            <a:latin typeface="Arial" pitchFamily="34" charset="0"/>
            <a:cs typeface="Arial" pitchFamily="34" charset="0"/>
          </a:endParaRPr>
        </a:p>
        <a:p>
          <a:pPr algn="ctr"/>
          <a:r>
            <a:rPr lang="pt-BR" sz="1400" b="1" i="1" baseline="0">
              <a:solidFill>
                <a:schemeClr val="dk1"/>
              </a:solidFill>
              <a:latin typeface="+mn-lt"/>
              <a:ea typeface="+mn-ea"/>
              <a:cs typeface="+mn-cs"/>
            </a:rPr>
            <a:t>Execução  das obras para as instalações do Sistema de Prevenção e Combate de Incêndio do Campus de Curvelo -  CEFET-MG</a:t>
          </a:r>
          <a:endParaRPr lang="pt-BR" sz="1400" b="1" i="1">
            <a:solidFill>
              <a:schemeClr val="dk1"/>
            </a:solidFill>
            <a:latin typeface="+mn-lt"/>
            <a:ea typeface="+mn-ea"/>
            <a:cs typeface="+mn-cs"/>
          </a:endParaRPr>
        </a:p>
        <a:p>
          <a:pPr algn="ctr"/>
          <a:endParaRPr lang="pt-BR" sz="1200" b="1" i="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171449</xdr:colOff>
      <xdr:row>1</xdr:row>
      <xdr:rowOff>95250</xdr:rowOff>
    </xdr:from>
    <xdr:to>
      <xdr:col>2</xdr:col>
      <xdr:colOff>566451</xdr:colOff>
      <xdr:row>1</xdr:row>
      <xdr:rowOff>1533525</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781049" y="295275"/>
          <a:ext cx="1395127" cy="1438275"/>
        </a:xfrm>
        <a:prstGeom prst="rect">
          <a:avLst/>
        </a:prstGeom>
        <a:noFill/>
        <a:ln w="9525">
          <a:noFill/>
          <a:round/>
          <a:headEnd/>
          <a:tailEnd/>
        </a:ln>
      </xdr:spPr>
    </xdr:pic>
    <xdr:clientData/>
  </xdr:twoCellAnchor>
  <xdr:twoCellAnchor>
    <xdr:from>
      <xdr:col>2</xdr:col>
      <xdr:colOff>647700</xdr:colOff>
      <xdr:row>1</xdr:row>
      <xdr:rowOff>133350</xdr:rowOff>
    </xdr:from>
    <xdr:to>
      <xdr:col>4</xdr:col>
      <xdr:colOff>952500</xdr:colOff>
      <xdr:row>1</xdr:row>
      <xdr:rowOff>1419226</xdr:rowOff>
    </xdr:to>
    <xdr:sp macro="" textlink="">
      <xdr:nvSpPr>
        <xdr:cNvPr id="5" name="CaixaDeTexto 4"/>
        <xdr:cNvSpPr txBox="1"/>
      </xdr:nvSpPr>
      <xdr:spPr>
        <a:xfrm>
          <a:off x="2257425" y="333375"/>
          <a:ext cx="5372100" cy="1285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pt-BR" sz="1600" b="1">
              <a:latin typeface="Arial" pitchFamily="34" charset="0"/>
              <a:cs typeface="Arial" pitchFamily="34" charset="0"/>
            </a:rPr>
            <a:t>CENTRO FEDERAL DE EDUCAÇÃO TECNOLÓGICA DE MINAS GERAIS</a:t>
          </a:r>
        </a:p>
        <a:p>
          <a:pPr algn="ctr"/>
          <a:r>
            <a:rPr lang="pt-BR" sz="1200">
              <a:latin typeface="Arial" pitchFamily="34" charset="0"/>
              <a:cs typeface="Arial" pitchFamily="34" charset="0"/>
            </a:rPr>
            <a:t>SUPERINTENDÊNCIA</a:t>
          </a:r>
          <a:r>
            <a:rPr lang="pt-BR" sz="1200" baseline="0">
              <a:latin typeface="Arial" pitchFamily="34" charset="0"/>
              <a:cs typeface="Arial" pitchFamily="34" charset="0"/>
            </a:rPr>
            <a:t> DE INFRA-ESTRUTURA</a:t>
          </a:r>
        </a:p>
        <a:p>
          <a:pPr algn="ctr"/>
          <a:endParaRPr lang="pt-BR" sz="1100" baseline="0">
            <a:latin typeface="Arial" pitchFamily="34" charset="0"/>
            <a:cs typeface="Arial" pitchFamily="34" charset="0"/>
          </a:endParaRPr>
        </a:p>
        <a:p>
          <a:pPr algn="ctr"/>
          <a:r>
            <a:rPr lang="pt-BR" sz="1100" b="1" i="1" baseline="0">
              <a:solidFill>
                <a:schemeClr val="dk1"/>
              </a:solidFill>
              <a:latin typeface="+mn-lt"/>
              <a:ea typeface="+mn-ea"/>
              <a:cs typeface="+mn-cs"/>
            </a:rPr>
            <a:t>Execução  das obras para as instalações do Sistema de Prevenção e Combate de Incêndio do Campus de Curvelo -  CEFET-MG</a:t>
          </a:r>
          <a:endParaRPr lang="pt-BR" sz="1100" b="1" i="1">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238124</xdr:colOff>
      <xdr:row>0</xdr:row>
      <xdr:rowOff>228599</xdr:rowOff>
    </xdr:from>
    <xdr:to>
      <xdr:col>1</xdr:col>
      <xdr:colOff>0</xdr:colOff>
      <xdr:row>4</xdr:row>
      <xdr:rowOff>348730</xdr:rowOff>
    </xdr:to>
    <xdr:pic>
      <xdr:nvPicPr>
        <xdr:cNvPr id="8" name="Picture 2"/>
        <xdr:cNvPicPr>
          <a:picLocks noChangeAspect="1" noChangeArrowheads="1"/>
        </xdr:cNvPicPr>
      </xdr:nvPicPr>
      <xdr:blipFill>
        <a:blip xmlns:r="http://schemas.openxmlformats.org/officeDocument/2006/relationships" r:embed="rId1"/>
        <a:srcRect/>
        <a:stretch>
          <a:fillRect/>
        </a:stretch>
      </xdr:blipFill>
      <xdr:spPr bwMode="auto">
        <a:xfrm>
          <a:off x="238124" y="228599"/>
          <a:ext cx="1724026" cy="1415531"/>
        </a:xfrm>
        <a:prstGeom prst="rect">
          <a:avLst/>
        </a:prstGeom>
        <a:noFill/>
        <a:ln w="9525">
          <a:noFill/>
          <a:round/>
          <a:headEnd/>
          <a:tailEnd/>
        </a:ln>
      </xdr:spPr>
    </xdr:pic>
    <xdr:clientData/>
  </xdr:twoCellAnchor>
  <xdr:twoCellAnchor>
    <xdr:from>
      <xdr:col>1</xdr:col>
      <xdr:colOff>0</xdr:colOff>
      <xdr:row>0</xdr:row>
      <xdr:rowOff>266701</xdr:rowOff>
    </xdr:from>
    <xdr:to>
      <xdr:col>5</xdr:col>
      <xdr:colOff>285750</xdr:colOff>
      <xdr:row>4</xdr:row>
      <xdr:rowOff>104775</xdr:rowOff>
    </xdr:to>
    <xdr:sp macro="" textlink="">
      <xdr:nvSpPr>
        <xdr:cNvPr id="9" name="CaixaDeTexto 8"/>
        <xdr:cNvSpPr txBox="1"/>
      </xdr:nvSpPr>
      <xdr:spPr>
        <a:xfrm>
          <a:off x="2543175" y="266701"/>
          <a:ext cx="8229600" cy="1133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pt-BR" sz="1600" b="1">
              <a:latin typeface="Arial" pitchFamily="34" charset="0"/>
              <a:cs typeface="Arial" pitchFamily="34" charset="0"/>
            </a:rPr>
            <a:t>CENTRO FEDERAL DE EDUCAÇÃO TECNOLÓGICA DE MINAS GERAIS</a:t>
          </a:r>
        </a:p>
        <a:p>
          <a:pPr algn="ctr"/>
          <a:r>
            <a:rPr lang="pt-BR" sz="1200">
              <a:latin typeface="Arial" pitchFamily="34" charset="0"/>
              <a:cs typeface="Arial" pitchFamily="34" charset="0"/>
            </a:rPr>
            <a:t>SUPERINTENDÊNCIA</a:t>
          </a:r>
          <a:r>
            <a:rPr lang="pt-BR" sz="1200" baseline="0">
              <a:latin typeface="Arial" pitchFamily="34" charset="0"/>
              <a:cs typeface="Arial" pitchFamily="34" charset="0"/>
            </a:rPr>
            <a:t> DE INFRA-ESTRUTURA</a:t>
          </a:r>
        </a:p>
        <a:p>
          <a:pPr algn="ctr"/>
          <a:endParaRPr lang="pt-BR" sz="1100" baseline="0">
            <a:latin typeface="Arial" pitchFamily="34" charset="0"/>
            <a:cs typeface="Arial" pitchFamily="34" charset="0"/>
          </a:endParaRPr>
        </a:p>
        <a:p>
          <a:pPr algn="ctr"/>
          <a:r>
            <a:rPr lang="pt-BR" sz="1400" b="1" i="1" baseline="0">
              <a:solidFill>
                <a:schemeClr val="dk1"/>
              </a:solidFill>
              <a:latin typeface="+mn-lt"/>
              <a:ea typeface="+mn-ea"/>
              <a:cs typeface="+mn-cs"/>
            </a:rPr>
            <a:t>Execução  das obras para as instalações do Sistema de Prevenção e Combate de Incêndio do Campus de Curvelo -  CEFET-MG</a:t>
          </a:r>
          <a:endParaRPr lang="pt-BR" sz="1400" b="1" i="1">
            <a:solidFill>
              <a:schemeClr val="dk1"/>
            </a:solidFill>
            <a:latin typeface="+mn-lt"/>
            <a:ea typeface="+mn-ea"/>
            <a:cs typeface="+mn-cs"/>
          </a:endParaRPr>
        </a:p>
        <a:p>
          <a:pPr algn="ctr"/>
          <a:endParaRPr lang="pt-BR" sz="1200" b="1" i="1">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238124</xdr:colOff>
      <xdr:row>0</xdr:row>
      <xdr:rowOff>228599</xdr:rowOff>
    </xdr:from>
    <xdr:to>
      <xdr:col>1</xdr:col>
      <xdr:colOff>1902193</xdr:colOff>
      <xdr:row>4</xdr:row>
      <xdr:rowOff>150910</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238124" y="228599"/>
          <a:ext cx="2083169" cy="1217711"/>
        </a:xfrm>
        <a:prstGeom prst="rect">
          <a:avLst/>
        </a:prstGeom>
        <a:noFill/>
        <a:ln w="9525">
          <a:noFill/>
          <a:round/>
          <a:headEnd/>
          <a:tailEnd/>
        </a:ln>
      </xdr:spPr>
    </xdr:pic>
    <xdr:clientData/>
  </xdr:twoCellAnchor>
  <xdr:twoCellAnchor>
    <xdr:from>
      <xdr:col>1</xdr:col>
      <xdr:colOff>2581275</xdr:colOff>
      <xdr:row>0</xdr:row>
      <xdr:rowOff>247651</xdr:rowOff>
    </xdr:from>
    <xdr:to>
      <xdr:col>6</xdr:col>
      <xdr:colOff>971550</xdr:colOff>
      <xdr:row>4</xdr:row>
      <xdr:rowOff>85725</xdr:rowOff>
    </xdr:to>
    <xdr:sp macro="" textlink="">
      <xdr:nvSpPr>
        <xdr:cNvPr id="3" name="CaixaDeTexto 2"/>
        <xdr:cNvSpPr txBox="1"/>
      </xdr:nvSpPr>
      <xdr:spPr>
        <a:xfrm>
          <a:off x="3228975" y="247651"/>
          <a:ext cx="7553325" cy="1133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pt-BR" sz="1600" b="1">
              <a:latin typeface="Arial" pitchFamily="34" charset="0"/>
              <a:cs typeface="Arial" pitchFamily="34" charset="0"/>
            </a:rPr>
            <a:t>CENTRO FEDERAL DE EDUCAÇÃO TECNOLÓGICA DE MINAS GERAIS</a:t>
          </a:r>
        </a:p>
        <a:p>
          <a:pPr algn="ctr"/>
          <a:r>
            <a:rPr lang="pt-BR" sz="1200">
              <a:latin typeface="Arial" pitchFamily="34" charset="0"/>
              <a:cs typeface="Arial" pitchFamily="34" charset="0"/>
            </a:rPr>
            <a:t>SUPERINTENDÊNCIA</a:t>
          </a:r>
          <a:r>
            <a:rPr lang="pt-BR" sz="1200" baseline="0">
              <a:latin typeface="Arial" pitchFamily="34" charset="0"/>
              <a:cs typeface="Arial" pitchFamily="34" charset="0"/>
            </a:rPr>
            <a:t> DE INFRA-ESTRUTURA</a:t>
          </a:r>
        </a:p>
        <a:p>
          <a:pPr algn="ctr"/>
          <a:endParaRPr lang="pt-BR" sz="1100" baseline="0">
            <a:latin typeface="Arial" pitchFamily="34" charset="0"/>
            <a:cs typeface="Arial" pitchFamily="34" charset="0"/>
          </a:endParaRPr>
        </a:p>
        <a:p>
          <a:pPr algn="ctr"/>
          <a:r>
            <a:rPr lang="pt-BR" sz="1400" b="1" i="1" baseline="0">
              <a:solidFill>
                <a:schemeClr val="dk1"/>
              </a:solidFill>
              <a:latin typeface="+mn-lt"/>
              <a:ea typeface="+mn-ea"/>
              <a:cs typeface="+mn-cs"/>
            </a:rPr>
            <a:t>Execução  das obras para as instalações do Sistema de Prevenção e Combate de Incêndio do Campus de Curvelo -  CEFET-MG</a:t>
          </a:r>
          <a:endParaRPr lang="pt-BR" sz="1400" b="1" i="1">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workbookViewId="0">
      <selection activeCell="A6" sqref="A6"/>
    </sheetView>
  </sheetViews>
  <sheetFormatPr defaultRowHeight="15"/>
  <cols>
    <col min="1" max="1" width="94.7109375" customWidth="1"/>
  </cols>
  <sheetData>
    <row r="1" spans="1:1" ht="15.75">
      <c r="A1" s="1" t="s">
        <v>12</v>
      </c>
    </row>
    <row r="2" spans="1:1" ht="15.75">
      <c r="A2" s="1" t="s">
        <v>13</v>
      </c>
    </row>
    <row r="3" spans="1:1" ht="15.75">
      <c r="A3" s="1" t="s">
        <v>14</v>
      </c>
    </row>
    <row r="4" spans="1:1" ht="15.75">
      <c r="A4" s="1" t="s">
        <v>440</v>
      </c>
    </row>
    <row r="5" spans="1:1" ht="15.75">
      <c r="A5" s="1" t="s">
        <v>441</v>
      </c>
    </row>
    <row r="6" spans="1:1" ht="15.75">
      <c r="A6" s="1" t="s">
        <v>15</v>
      </c>
    </row>
    <row r="7" spans="1:1">
      <c r="A7" s="2"/>
    </row>
    <row r="8" spans="1:1">
      <c r="A8" s="2"/>
    </row>
    <row r="9" spans="1:1" ht="15.75">
      <c r="A9" s="1" t="s">
        <v>16</v>
      </c>
    </row>
    <row r="10" spans="1:1">
      <c r="A10" s="2"/>
    </row>
    <row r="11" spans="1:1">
      <c r="A11" s="2"/>
    </row>
    <row r="12" spans="1:1" ht="15.75">
      <c r="A12" s="1" t="s">
        <v>17</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BreakPreview" zoomScaleNormal="100" zoomScaleSheetLayoutView="100" workbookViewId="0">
      <selection activeCell="B9" sqref="B9:C9"/>
    </sheetView>
  </sheetViews>
  <sheetFormatPr defaultRowHeight="15"/>
  <cols>
    <col min="1" max="1" width="91.28515625" style="22" customWidth="1"/>
    <col min="2" max="2" width="30.42578125" style="6" customWidth="1"/>
    <col min="3" max="3" width="14.28515625" style="6" customWidth="1"/>
    <col min="4" max="16384" width="9.140625" style="6"/>
  </cols>
  <sheetData>
    <row r="1" spans="1:3">
      <c r="A1" s="3"/>
      <c r="B1" s="4"/>
      <c r="C1" s="5"/>
    </row>
    <row r="2" spans="1:3">
      <c r="A2" s="7"/>
      <c r="B2" s="8"/>
      <c r="C2" s="9"/>
    </row>
    <row r="3" spans="1:3">
      <c r="A3" s="7"/>
      <c r="B3" s="8"/>
      <c r="C3" s="9"/>
    </row>
    <row r="4" spans="1:3">
      <c r="A4" s="7"/>
      <c r="B4" s="8"/>
      <c r="C4" s="9"/>
    </row>
    <row r="5" spans="1:3">
      <c r="A5" s="7"/>
      <c r="B5" s="8"/>
      <c r="C5" s="9"/>
    </row>
    <row r="6" spans="1:3">
      <c r="A6" s="7"/>
      <c r="B6" s="8"/>
      <c r="C6" s="9"/>
    </row>
    <row r="7" spans="1:3">
      <c r="A7" s="7"/>
      <c r="B7" s="8"/>
      <c r="C7" s="9"/>
    </row>
    <row r="8" spans="1:3" ht="30" customHeight="1">
      <c r="A8" s="7"/>
      <c r="B8" s="8"/>
      <c r="C8" s="9"/>
    </row>
    <row r="9" spans="1:3" ht="30" customHeight="1">
      <c r="A9" s="113" t="s">
        <v>194</v>
      </c>
      <c r="B9" s="166">
        <v>43243</v>
      </c>
      <c r="C9" s="167"/>
    </row>
    <row r="10" spans="1:3" ht="23.25">
      <c r="A10" s="163" t="s">
        <v>18</v>
      </c>
      <c r="B10" s="164"/>
      <c r="C10" s="165"/>
    </row>
    <row r="11" spans="1:3" ht="20.25">
      <c r="A11" s="10" t="s">
        <v>19</v>
      </c>
      <c r="B11" s="11" t="s">
        <v>20</v>
      </c>
      <c r="C11" s="12" t="s">
        <v>21</v>
      </c>
    </row>
    <row r="12" spans="1:3" ht="18">
      <c r="A12" s="13"/>
      <c r="B12" s="14"/>
      <c r="C12" s="15"/>
    </row>
    <row r="13" spans="1:3" ht="36">
      <c r="A13" s="130" t="str">
        <f>SINTÉTICO!$A$7</f>
        <v>INSTALAÇÕES DO SISTEMA DE  PREVENÇÃO E COMBATE DE INCÊNDIO</v>
      </c>
      <c r="B13" s="14">
        <f>SINTÉTICO!$E$184</f>
        <v>168289.24</v>
      </c>
      <c r="C13" s="15">
        <f>B13/$B$15</f>
        <v>1</v>
      </c>
    </row>
    <row r="14" spans="1:3" ht="18">
      <c r="A14" s="16"/>
      <c r="B14" s="17"/>
      <c r="C14" s="18"/>
    </row>
    <row r="15" spans="1:3" ht="20.25">
      <c r="A15" s="19" t="s">
        <v>22</v>
      </c>
      <c r="B15" s="20">
        <f>B13</f>
        <v>168289.24</v>
      </c>
      <c r="C15" s="21">
        <v>1</v>
      </c>
    </row>
  </sheetData>
  <mergeCells count="2">
    <mergeCell ref="A10:C10"/>
    <mergeCell ref="B9:C9"/>
  </mergeCells>
  <pageMargins left="0.511811024" right="0.511811024" top="0.78740157499999996" bottom="0.78740157499999996" header="0.31496062000000002" footer="0.31496062000000002"/>
  <pageSetup paperSize="9" scale="6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1"/>
  <sheetViews>
    <sheetView view="pageBreakPreview" topLeftCell="A7" zoomScaleSheetLayoutView="100" workbookViewId="0">
      <selection activeCell="D68" sqref="D68"/>
    </sheetView>
  </sheetViews>
  <sheetFormatPr defaultRowHeight="15"/>
  <cols>
    <col min="2" max="2" width="15" customWidth="1"/>
    <col min="3" max="3" width="22.7109375" customWidth="1"/>
    <col min="4" max="4" width="53.28515625" customWidth="1"/>
    <col min="5" max="5" width="16.5703125" customWidth="1"/>
    <col min="7" max="7" width="12.42578125" bestFit="1" customWidth="1"/>
  </cols>
  <sheetData>
    <row r="1" spans="2:5" ht="15.75" thickBot="1"/>
    <row r="2" spans="2:5" ht="130.5" customHeight="1" thickBot="1">
      <c r="B2" s="191"/>
      <c r="C2" s="192"/>
      <c r="D2" s="192"/>
      <c r="E2" s="193"/>
    </row>
    <row r="3" spans="2:5" s="110" customFormat="1" ht="22.5" customHeight="1" thickBot="1">
      <c r="B3" s="191" t="s">
        <v>194</v>
      </c>
      <c r="C3" s="204"/>
      <c r="D3" s="204"/>
      <c r="E3" s="114">
        <v>43243</v>
      </c>
    </row>
    <row r="4" spans="2:5">
      <c r="B4" s="194" t="s">
        <v>23</v>
      </c>
      <c r="C4" s="195"/>
      <c r="D4" s="195"/>
      <c r="E4" s="196"/>
    </row>
    <row r="5" spans="2:5" ht="15.75" thickBot="1">
      <c r="B5" s="197"/>
      <c r="C5" s="198"/>
      <c r="D5" s="198"/>
      <c r="E5" s="199"/>
    </row>
    <row r="6" spans="2:5" ht="15.75">
      <c r="B6" s="23" t="s">
        <v>24</v>
      </c>
      <c r="C6" s="24" t="s">
        <v>25</v>
      </c>
      <c r="D6" s="25" t="s">
        <v>26</v>
      </c>
      <c r="E6" s="26"/>
    </row>
    <row r="7" spans="2:5" ht="15" customHeight="1">
      <c r="B7" s="27"/>
      <c r="C7" s="28" t="s">
        <v>27</v>
      </c>
      <c r="D7" s="29" t="s">
        <v>28</v>
      </c>
      <c r="E7" s="30">
        <v>0.03</v>
      </c>
    </row>
    <row r="8" spans="2:5" ht="15" customHeight="1">
      <c r="B8" s="27"/>
      <c r="C8" s="28" t="s">
        <v>29</v>
      </c>
      <c r="D8" s="29" t="s">
        <v>30</v>
      </c>
      <c r="E8" s="30">
        <v>8.0000000000000002E-3</v>
      </c>
    </row>
    <row r="9" spans="2:5" ht="12.75" customHeight="1">
      <c r="B9" s="27"/>
      <c r="C9" s="28" t="s">
        <v>31</v>
      </c>
      <c r="D9" s="29" t="s">
        <v>32</v>
      </c>
      <c r="E9" s="30">
        <v>9.7000000000000003E-3</v>
      </c>
    </row>
    <row r="10" spans="2:5" ht="12.75" customHeight="1">
      <c r="B10" s="31"/>
      <c r="C10" s="32"/>
      <c r="D10" s="33" t="s">
        <v>33</v>
      </c>
      <c r="E10" s="34">
        <f>SUM(E7:E9)</f>
        <v>4.7699999999999999E-2</v>
      </c>
    </row>
    <row r="11" spans="2:5" ht="15.75">
      <c r="B11" s="35"/>
      <c r="C11" s="36"/>
      <c r="D11" s="37"/>
      <c r="E11" s="38"/>
    </row>
    <row r="12" spans="2:5" ht="15.75">
      <c r="B12" s="39" t="s">
        <v>24</v>
      </c>
      <c r="C12" s="40" t="s">
        <v>34</v>
      </c>
      <c r="D12" s="41" t="s">
        <v>35</v>
      </c>
      <c r="E12" s="42"/>
    </row>
    <row r="13" spans="2:5" ht="15.75">
      <c r="B13" s="43"/>
      <c r="C13" s="44" t="s">
        <v>36</v>
      </c>
      <c r="D13" s="29" t="s">
        <v>37</v>
      </c>
      <c r="E13" s="30">
        <v>6.1600000000000002E-2</v>
      </c>
    </row>
    <row r="14" spans="2:5" ht="15.75">
      <c r="B14" s="31"/>
      <c r="C14" s="45"/>
      <c r="D14" s="46" t="s">
        <v>38</v>
      </c>
      <c r="E14" s="34">
        <f>SUM(E13)</f>
        <v>6.1600000000000002E-2</v>
      </c>
    </row>
    <row r="15" spans="2:5" ht="15.75">
      <c r="B15" s="35"/>
      <c r="C15" s="36"/>
      <c r="D15" s="37"/>
      <c r="E15" s="38"/>
    </row>
    <row r="16" spans="2:5" ht="15.75">
      <c r="B16" s="39" t="s">
        <v>24</v>
      </c>
      <c r="C16" s="47" t="s">
        <v>39</v>
      </c>
      <c r="D16" s="48" t="s">
        <v>40</v>
      </c>
      <c r="E16" s="49"/>
    </row>
    <row r="17" spans="2:5" ht="15.75">
      <c r="B17" s="43"/>
      <c r="C17" s="28" t="s">
        <v>41</v>
      </c>
      <c r="D17" s="50" t="s">
        <v>2</v>
      </c>
      <c r="E17" s="51">
        <v>6.4999999999999997E-3</v>
      </c>
    </row>
    <row r="18" spans="2:5" ht="15.75">
      <c r="B18" s="43"/>
      <c r="C18" s="28" t="s">
        <v>42</v>
      </c>
      <c r="D18" s="50" t="s">
        <v>1</v>
      </c>
      <c r="E18" s="51">
        <v>0.03</v>
      </c>
    </row>
    <row r="19" spans="2:5" ht="15.75">
      <c r="B19" s="43"/>
      <c r="C19" s="28" t="s">
        <v>43</v>
      </c>
      <c r="D19" s="52" t="s">
        <v>44</v>
      </c>
      <c r="E19" s="51">
        <v>0.01</v>
      </c>
    </row>
    <row r="20" spans="2:5" ht="15.75">
      <c r="B20" s="43"/>
      <c r="C20" s="28" t="s">
        <v>45</v>
      </c>
      <c r="D20" s="52" t="s">
        <v>46</v>
      </c>
      <c r="E20" s="51">
        <v>4.4999999999999998E-2</v>
      </c>
    </row>
    <row r="21" spans="2:5" ht="15.75">
      <c r="B21" s="31"/>
      <c r="C21" s="53"/>
      <c r="D21" s="46" t="s">
        <v>47</v>
      </c>
      <c r="E21" s="34">
        <f>SUM(E17:E20)</f>
        <v>9.1499999999999998E-2</v>
      </c>
    </row>
    <row r="22" spans="2:5" ht="15.75">
      <c r="B22" s="35"/>
      <c r="C22" s="54"/>
      <c r="D22" s="36"/>
      <c r="E22" s="55"/>
    </row>
    <row r="23" spans="2:5" ht="15.75">
      <c r="B23" s="39" t="s">
        <v>24</v>
      </c>
      <c r="C23" s="56" t="s">
        <v>48</v>
      </c>
      <c r="D23" s="57" t="s">
        <v>49</v>
      </c>
      <c r="E23" s="49"/>
    </row>
    <row r="24" spans="2:5" ht="15.75">
      <c r="B24" s="67"/>
      <c r="C24" s="58" t="s">
        <v>50</v>
      </c>
      <c r="D24" s="59" t="s">
        <v>51</v>
      </c>
      <c r="E24" s="60">
        <v>5.8999999999999999E-3</v>
      </c>
    </row>
    <row r="25" spans="2:5" ht="16.5" thickBot="1">
      <c r="B25" s="68"/>
      <c r="C25" s="69"/>
      <c r="D25" s="70" t="s">
        <v>52</v>
      </c>
      <c r="E25" s="71">
        <f>SUM(E24)</f>
        <v>5.8999999999999999E-3</v>
      </c>
    </row>
    <row r="26" spans="2:5" ht="6" customHeight="1" thickBot="1">
      <c r="B26" s="65"/>
      <c r="C26" s="61"/>
      <c r="D26" s="36"/>
      <c r="E26" s="66"/>
    </row>
    <row r="27" spans="2:5">
      <c r="B27" s="200" t="s">
        <v>252</v>
      </c>
      <c r="C27" s="201"/>
      <c r="D27" s="201" t="s">
        <v>0</v>
      </c>
      <c r="E27" s="202" t="s">
        <v>3</v>
      </c>
    </row>
    <row r="28" spans="2:5">
      <c r="B28" s="180"/>
      <c r="C28" s="181"/>
      <c r="D28" s="181"/>
      <c r="E28" s="203"/>
    </row>
    <row r="29" spans="2:5" ht="15.75">
      <c r="B29" s="217" t="s">
        <v>261</v>
      </c>
      <c r="C29" s="218"/>
      <c r="D29" s="86">
        <f>E43*100</f>
        <v>23.150000000000002</v>
      </c>
      <c r="E29" s="72">
        <f>D29*E33/100</f>
        <v>31635.370734876167</v>
      </c>
    </row>
    <row r="30" spans="2:5">
      <c r="B30" s="219"/>
      <c r="C30" s="220"/>
      <c r="D30" s="220"/>
      <c r="E30" s="221"/>
    </row>
    <row r="31" spans="2:5">
      <c r="B31" s="219"/>
      <c r="C31" s="220"/>
      <c r="D31" s="220"/>
      <c r="E31" s="221"/>
    </row>
    <row r="32" spans="2:5" ht="15.75">
      <c r="B32" s="180" t="s">
        <v>4</v>
      </c>
      <c r="C32" s="181"/>
      <c r="D32" s="181"/>
      <c r="E32" s="73" t="s">
        <v>3</v>
      </c>
    </row>
    <row r="33" spans="2:7">
      <c r="B33" s="225" t="s">
        <v>5</v>
      </c>
      <c r="C33" s="226"/>
      <c r="D33" s="226"/>
      <c r="E33" s="74">
        <f>E36/((100+D29)/100)</f>
        <v>136653.86926512382</v>
      </c>
    </row>
    <row r="34" spans="2:7">
      <c r="B34" s="225" t="s">
        <v>253</v>
      </c>
      <c r="C34" s="226"/>
      <c r="D34" s="226"/>
      <c r="E34" s="75">
        <f>E29</f>
        <v>31635.370734876167</v>
      </c>
    </row>
    <row r="35" spans="2:7" ht="5.25" customHeight="1">
      <c r="B35" s="219"/>
      <c r="C35" s="220"/>
      <c r="D35" s="220"/>
      <c r="E35" s="221"/>
    </row>
    <row r="36" spans="2:7" ht="16.5" thickBot="1">
      <c r="B36" s="227" t="s">
        <v>248</v>
      </c>
      <c r="C36" s="228"/>
      <c r="D36" s="228"/>
      <c r="E36" s="76">
        <f>RESUMO!$B$15</f>
        <v>168289.24</v>
      </c>
      <c r="G36" t="b">
        <f>E36=SINTÉTICO!E184</f>
        <v>1</v>
      </c>
    </row>
    <row r="37" spans="2:7" ht="7.5" customHeight="1" thickBot="1">
      <c r="B37" s="222"/>
      <c r="C37" s="223"/>
      <c r="D37" s="223"/>
      <c r="E37" s="224"/>
    </row>
    <row r="38" spans="2:7" ht="15.75">
      <c r="B38" s="205" t="s">
        <v>6</v>
      </c>
      <c r="C38" s="206"/>
      <c r="D38" s="206"/>
      <c r="E38" s="207"/>
    </row>
    <row r="39" spans="2:7" ht="58.5" customHeight="1">
      <c r="B39" s="208" t="s">
        <v>247</v>
      </c>
      <c r="C39" s="209"/>
      <c r="D39" s="209"/>
      <c r="E39" s="210"/>
    </row>
    <row r="40" spans="2:7" ht="51.75" customHeight="1">
      <c r="B40" s="211" t="s">
        <v>251</v>
      </c>
      <c r="C40" s="212"/>
      <c r="D40" s="212"/>
      <c r="E40" s="213"/>
    </row>
    <row r="41" spans="2:7" ht="45.75" customHeight="1">
      <c r="B41" s="214" t="s">
        <v>250</v>
      </c>
      <c r="C41" s="215"/>
      <c r="D41" s="215"/>
      <c r="E41" s="216"/>
    </row>
    <row r="42" spans="2:7" ht="15.75">
      <c r="B42" s="171" t="s">
        <v>249</v>
      </c>
      <c r="C42" s="172"/>
      <c r="D42" s="172"/>
      <c r="E42" s="173"/>
      <c r="G42" s="63"/>
    </row>
    <row r="43" spans="2:7" ht="40.5" customHeight="1">
      <c r="B43" s="85" t="s">
        <v>53</v>
      </c>
      <c r="C43" s="54"/>
      <c r="D43" s="54"/>
      <c r="E43" s="62">
        <f>ROUND(((1+(E7+E8+E9))*(1+E25)*(1+E14)/(1-E21))-1,4)</f>
        <v>0.23150000000000001</v>
      </c>
      <c r="G43" s="64"/>
    </row>
    <row r="44" spans="2:7" ht="128.25" customHeight="1">
      <c r="B44" s="174" t="s">
        <v>54</v>
      </c>
      <c r="C44" s="175"/>
      <c r="D44" s="175"/>
      <c r="E44" s="176"/>
    </row>
    <row r="45" spans="2:7">
      <c r="B45" s="177" t="s">
        <v>7</v>
      </c>
      <c r="C45" s="178"/>
      <c r="D45" s="178"/>
      <c r="E45" s="179"/>
    </row>
    <row r="46" spans="2:7" ht="22.5" customHeight="1">
      <c r="B46" s="180" t="s">
        <v>8</v>
      </c>
      <c r="C46" s="181"/>
      <c r="D46" s="181"/>
      <c r="E46" s="77" t="s">
        <v>0</v>
      </c>
    </row>
    <row r="47" spans="2:7" ht="18.75" customHeight="1">
      <c r="B47" s="182" t="s">
        <v>9</v>
      </c>
      <c r="C47" s="183"/>
      <c r="D47" s="183"/>
      <c r="E47" s="78">
        <v>2</v>
      </c>
    </row>
    <row r="48" spans="2:7" ht="35.25" customHeight="1">
      <c r="B48" s="184" t="s">
        <v>10</v>
      </c>
      <c r="C48" s="185"/>
      <c r="D48" s="185"/>
      <c r="E48" s="78">
        <v>50</v>
      </c>
    </row>
    <row r="49" spans="2:5" ht="16.5" thickBot="1">
      <c r="B49" s="186" t="s">
        <v>11</v>
      </c>
      <c r="C49" s="187"/>
      <c r="D49" s="187"/>
      <c r="E49" s="79">
        <f>E47*E48/100</f>
        <v>1</v>
      </c>
    </row>
    <row r="50" spans="2:5" ht="6" customHeight="1">
      <c r="B50" s="168"/>
      <c r="C50" s="169"/>
      <c r="D50" s="169"/>
      <c r="E50" s="170"/>
    </row>
    <row r="51" spans="2:5" ht="15.75" customHeight="1">
      <c r="B51" s="188" t="s">
        <v>357</v>
      </c>
      <c r="C51" s="189"/>
      <c r="D51" s="189"/>
      <c r="E51" s="190"/>
    </row>
    <row r="55" spans="2:5" ht="12.75" customHeight="1"/>
    <row r="56" spans="2:5" ht="13.5" customHeight="1"/>
    <row r="64" spans="2:5" ht="26.25" customHeight="1"/>
    <row r="68" ht="85.5" customHeight="1"/>
    <row r="69" ht="54" customHeight="1"/>
    <row r="70" ht="60" customHeight="1"/>
    <row r="71" ht="94.5" customHeight="1"/>
  </sheetData>
  <mergeCells count="27">
    <mergeCell ref="B34:D34"/>
    <mergeCell ref="B35:E35"/>
    <mergeCell ref="B36:D36"/>
    <mergeCell ref="B51:E51"/>
    <mergeCell ref="B2:E2"/>
    <mergeCell ref="B4:E5"/>
    <mergeCell ref="B27:C28"/>
    <mergeCell ref="D27:D28"/>
    <mergeCell ref="E27:E28"/>
    <mergeCell ref="B3:D3"/>
    <mergeCell ref="B38:E38"/>
    <mergeCell ref="B39:E39"/>
    <mergeCell ref="B40:E40"/>
    <mergeCell ref="B41:E41"/>
    <mergeCell ref="B29:C29"/>
    <mergeCell ref="B30:E31"/>
    <mergeCell ref="B37:E37"/>
    <mergeCell ref="B32:D32"/>
    <mergeCell ref="B33:D33"/>
    <mergeCell ref="B50:E50"/>
    <mergeCell ref="B42:E42"/>
    <mergeCell ref="B44:E44"/>
    <mergeCell ref="B45:E45"/>
    <mergeCell ref="B46:D46"/>
    <mergeCell ref="B47:D47"/>
    <mergeCell ref="B48:D48"/>
    <mergeCell ref="B49:D49"/>
  </mergeCells>
  <pageMargins left="0.511811024" right="0.511811024" top="0.78740157499999996" bottom="0.78740157499999996" header="0.31496062000000002" footer="0.31496062000000002"/>
  <pageSetup paperSize="9" scale="7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view="pageBreakPreview" topLeftCell="A145" zoomScaleSheetLayoutView="100" workbookViewId="0">
      <selection activeCell="I7" sqref="I7"/>
    </sheetView>
  </sheetViews>
  <sheetFormatPr defaultColWidth="9.140625" defaultRowHeight="15"/>
  <cols>
    <col min="1" max="1" width="9.140625" customWidth="1"/>
    <col min="2" max="2" width="70.42578125" customWidth="1"/>
    <col min="3" max="3" width="6.7109375" customWidth="1"/>
    <col min="4" max="4" width="13.28515625" customWidth="1"/>
    <col min="5" max="5" width="14.85546875" customWidth="1"/>
    <col min="6" max="6" width="18.42578125" customWidth="1"/>
  </cols>
  <sheetData>
    <row r="1" spans="1:6" ht="25.5" customHeight="1">
      <c r="A1" s="235"/>
      <c r="B1" s="236"/>
      <c r="C1" s="236"/>
      <c r="D1" s="236"/>
      <c r="E1" s="236"/>
      <c r="F1" s="237"/>
    </row>
    <row r="2" spans="1:6" ht="25.5" customHeight="1">
      <c r="A2" s="238"/>
      <c r="B2" s="239"/>
      <c r="C2" s="239"/>
      <c r="D2" s="239"/>
      <c r="E2" s="239"/>
      <c r="F2" s="240"/>
    </row>
    <row r="3" spans="1:6" ht="25.5" customHeight="1">
      <c r="A3" s="238"/>
      <c r="B3" s="239"/>
      <c r="C3" s="239"/>
      <c r="D3" s="239"/>
      <c r="E3" s="239"/>
      <c r="F3" s="240"/>
    </row>
    <row r="4" spans="1:6" ht="25.5" customHeight="1">
      <c r="A4" s="238"/>
      <c r="B4" s="239"/>
      <c r="C4" s="239"/>
      <c r="D4" s="239"/>
      <c r="E4" s="239"/>
      <c r="F4" s="240"/>
    </row>
    <row r="5" spans="1:6" ht="36.75" customHeight="1">
      <c r="A5" s="241"/>
      <c r="B5" s="242"/>
      <c r="C5" s="242"/>
      <c r="D5" s="242"/>
      <c r="E5" s="242"/>
      <c r="F5" s="243"/>
    </row>
    <row r="6" spans="1:6" ht="7.5" customHeight="1" thickBot="1">
      <c r="A6" s="238"/>
      <c r="B6" s="239"/>
      <c r="C6" s="239"/>
      <c r="D6" s="239"/>
      <c r="E6" s="239"/>
      <c r="F6" s="240"/>
    </row>
    <row r="7" spans="1:6" ht="35.25" customHeight="1">
      <c r="A7" s="248" t="s">
        <v>236</v>
      </c>
      <c r="B7" s="249"/>
      <c r="C7" s="249"/>
      <c r="D7" s="249"/>
      <c r="E7" s="99" t="s">
        <v>55</v>
      </c>
      <c r="F7" s="161">
        <f>(BDI!$D$29)/100</f>
        <v>0.23150000000000001</v>
      </c>
    </row>
    <row r="8" spans="1:6" ht="18.75" customHeight="1" thickBot="1">
      <c r="A8" s="250"/>
      <c r="B8" s="251"/>
      <c r="C8" s="251"/>
      <c r="D8" s="251"/>
      <c r="E8" s="98" t="s">
        <v>194</v>
      </c>
      <c r="F8" s="162">
        <v>43243</v>
      </c>
    </row>
    <row r="9" spans="1:6" ht="9" customHeight="1" thickBot="1">
      <c r="A9" s="245"/>
      <c r="B9" s="246"/>
      <c r="C9" s="246"/>
      <c r="D9" s="246"/>
      <c r="E9" s="246"/>
      <c r="F9" s="247"/>
    </row>
    <row r="10" spans="1:6" s="131" customFormat="1" ht="26.25" customHeight="1" thickBot="1">
      <c r="A10" s="257" t="s">
        <v>359</v>
      </c>
      <c r="B10" s="258"/>
      <c r="C10" s="258"/>
      <c r="D10" s="258"/>
      <c r="E10" s="258"/>
      <c r="F10" s="259"/>
    </row>
    <row r="11" spans="1:6" s="131" customFormat="1" ht="9.75" customHeight="1">
      <c r="A11" s="254"/>
      <c r="B11" s="255"/>
      <c r="C11" s="255"/>
      <c r="D11" s="255"/>
      <c r="E11" s="255"/>
      <c r="F11" s="256"/>
    </row>
    <row r="12" spans="1:6" s="80" customFormat="1" ht="33.75" customHeight="1">
      <c r="A12" s="149" t="s">
        <v>56</v>
      </c>
      <c r="B12" s="149" t="s">
        <v>57</v>
      </c>
      <c r="C12" s="149" t="s">
        <v>58</v>
      </c>
      <c r="D12" s="149" t="s">
        <v>59</v>
      </c>
      <c r="E12" s="150" t="s">
        <v>60</v>
      </c>
      <c r="F12" s="149" t="s">
        <v>61</v>
      </c>
    </row>
    <row r="13" spans="1:6" s="88" customFormat="1">
      <c r="A13" s="151" t="s">
        <v>62</v>
      </c>
      <c r="B13" s="124" t="s">
        <v>63</v>
      </c>
      <c r="C13" s="124"/>
      <c r="D13" s="125"/>
      <c r="E13" s="116"/>
      <c r="F13" s="152">
        <v>14622.62</v>
      </c>
    </row>
    <row r="14" spans="1:6" s="88" customFormat="1">
      <c r="A14" s="151" t="s">
        <v>64</v>
      </c>
      <c r="B14" s="124" t="s">
        <v>65</v>
      </c>
      <c r="C14" s="124"/>
      <c r="D14" s="125"/>
      <c r="E14" s="116"/>
      <c r="F14" s="152">
        <v>14622.62</v>
      </c>
    </row>
    <row r="15" spans="1:6" s="88" customFormat="1" ht="30">
      <c r="A15" s="153" t="s">
        <v>289</v>
      </c>
      <c r="B15" s="126" t="s">
        <v>360</v>
      </c>
      <c r="C15" s="127" t="s">
        <v>68</v>
      </c>
      <c r="D15" s="128">
        <v>1</v>
      </c>
      <c r="E15" s="129">
        <v>14622.62</v>
      </c>
      <c r="F15" s="154">
        <v>14622.62</v>
      </c>
    </row>
    <row r="16" spans="1:6" s="88" customFormat="1">
      <c r="A16" s="151" t="s">
        <v>69</v>
      </c>
      <c r="B16" s="124" t="s">
        <v>70</v>
      </c>
      <c r="C16" s="124"/>
      <c r="D16" s="125"/>
      <c r="E16" s="116"/>
      <c r="F16" s="152">
        <v>6389.79</v>
      </c>
    </row>
    <row r="17" spans="1:6" s="112" customFormat="1">
      <c r="A17" s="151" t="s">
        <v>71</v>
      </c>
      <c r="B17" s="124" t="s">
        <v>72</v>
      </c>
      <c r="C17" s="124"/>
      <c r="D17" s="125"/>
      <c r="E17" s="116"/>
      <c r="F17" s="152">
        <v>376.17</v>
      </c>
    </row>
    <row r="18" spans="1:6" s="112" customFormat="1" ht="30">
      <c r="A18" s="153" t="s">
        <v>361</v>
      </c>
      <c r="B18" s="126" t="s">
        <v>362</v>
      </c>
      <c r="C18" s="127" t="s">
        <v>67</v>
      </c>
      <c r="D18" s="128">
        <v>1.5</v>
      </c>
      <c r="E18" s="129">
        <v>250.78</v>
      </c>
      <c r="F18" s="154">
        <v>376.17</v>
      </c>
    </row>
    <row r="19" spans="1:6" s="88" customFormat="1">
      <c r="A19" s="151" t="s">
        <v>73</v>
      </c>
      <c r="B19" s="124" t="s">
        <v>74</v>
      </c>
      <c r="C19" s="124"/>
      <c r="D19" s="125"/>
      <c r="E19" s="116"/>
      <c r="F19" s="152">
        <v>1625.58</v>
      </c>
    </row>
    <row r="20" spans="1:6" s="88" customFormat="1" ht="30">
      <c r="A20" s="153" t="s">
        <v>363</v>
      </c>
      <c r="B20" s="126" t="s">
        <v>364</v>
      </c>
      <c r="C20" s="127" t="s">
        <v>68</v>
      </c>
      <c r="D20" s="128">
        <v>1</v>
      </c>
      <c r="E20" s="129">
        <v>1625.58</v>
      </c>
      <c r="F20" s="154">
        <v>1625.58</v>
      </c>
    </row>
    <row r="21" spans="1:6" s="88" customFormat="1">
      <c r="A21" s="151" t="s">
        <v>75</v>
      </c>
      <c r="B21" s="124" t="s">
        <v>76</v>
      </c>
      <c r="C21" s="124"/>
      <c r="D21" s="125"/>
      <c r="E21" s="116"/>
      <c r="F21" s="152">
        <v>1696.58</v>
      </c>
    </row>
    <row r="22" spans="1:6" s="88" customFormat="1" ht="60">
      <c r="A22" s="153" t="s">
        <v>77</v>
      </c>
      <c r="B22" s="126" t="s">
        <v>355</v>
      </c>
      <c r="C22" s="127" t="s">
        <v>219</v>
      </c>
      <c r="D22" s="128">
        <v>2</v>
      </c>
      <c r="E22" s="129">
        <v>214.07</v>
      </c>
      <c r="F22" s="154">
        <v>428.14</v>
      </c>
    </row>
    <row r="23" spans="1:6" s="88" customFormat="1">
      <c r="A23" s="153" t="s">
        <v>78</v>
      </c>
      <c r="B23" s="126" t="s">
        <v>356</v>
      </c>
      <c r="C23" s="127" t="s">
        <v>66</v>
      </c>
      <c r="D23" s="128">
        <v>2</v>
      </c>
      <c r="E23" s="129">
        <v>634.22</v>
      </c>
      <c r="F23" s="154">
        <v>1268.44</v>
      </c>
    </row>
    <row r="24" spans="1:6" s="88" customFormat="1">
      <c r="A24" s="151" t="s">
        <v>231</v>
      </c>
      <c r="B24" s="124" t="s">
        <v>232</v>
      </c>
      <c r="C24" s="124"/>
      <c r="D24" s="125"/>
      <c r="E24" s="116"/>
      <c r="F24" s="152">
        <v>1192.42</v>
      </c>
    </row>
    <row r="25" spans="1:6" s="88" customFormat="1" ht="30">
      <c r="A25" s="153" t="s">
        <v>365</v>
      </c>
      <c r="B25" s="126" t="s">
        <v>358</v>
      </c>
      <c r="C25" s="127" t="s">
        <v>67</v>
      </c>
      <c r="D25" s="128">
        <v>163.57</v>
      </c>
      <c r="E25" s="129">
        <v>7.29</v>
      </c>
      <c r="F25" s="154">
        <v>1192.42</v>
      </c>
    </row>
    <row r="26" spans="1:6" s="88" customFormat="1">
      <c r="A26" s="151" t="s">
        <v>254</v>
      </c>
      <c r="B26" s="124" t="s">
        <v>262</v>
      </c>
      <c r="C26" s="124"/>
      <c r="D26" s="125"/>
      <c r="E26" s="116"/>
      <c r="F26" s="152">
        <v>54.99</v>
      </c>
    </row>
    <row r="27" spans="1:6" s="88" customFormat="1">
      <c r="A27" s="153" t="s">
        <v>263</v>
      </c>
      <c r="B27" s="126" t="s">
        <v>264</v>
      </c>
      <c r="C27" s="127" t="s">
        <v>67</v>
      </c>
      <c r="D27" s="128">
        <v>46.61</v>
      </c>
      <c r="E27" s="129">
        <v>1.18</v>
      </c>
      <c r="F27" s="154">
        <v>54.99</v>
      </c>
    </row>
    <row r="28" spans="1:6" s="88" customFormat="1">
      <c r="A28" s="151" t="s">
        <v>255</v>
      </c>
      <c r="B28" s="124" t="s">
        <v>366</v>
      </c>
      <c r="C28" s="124"/>
      <c r="D28" s="125"/>
      <c r="E28" s="116"/>
      <c r="F28" s="152">
        <v>1444.05</v>
      </c>
    </row>
    <row r="29" spans="1:6" s="88" customFormat="1" ht="45">
      <c r="A29" s="153" t="s">
        <v>367</v>
      </c>
      <c r="B29" s="126" t="s">
        <v>368</v>
      </c>
      <c r="C29" s="127" t="s">
        <v>68</v>
      </c>
      <c r="D29" s="128">
        <v>1</v>
      </c>
      <c r="E29" s="129">
        <v>1444.05</v>
      </c>
      <c r="F29" s="154">
        <v>1444.05</v>
      </c>
    </row>
    <row r="30" spans="1:6" s="88" customFormat="1" ht="30">
      <c r="A30" s="151" t="s">
        <v>79</v>
      </c>
      <c r="B30" s="124" t="s">
        <v>265</v>
      </c>
      <c r="C30" s="124"/>
      <c r="D30" s="125"/>
      <c r="E30" s="116"/>
      <c r="F30" s="152">
        <v>925.85</v>
      </c>
    </row>
    <row r="31" spans="1:6" s="88" customFormat="1">
      <c r="A31" s="151" t="s">
        <v>80</v>
      </c>
      <c r="B31" s="124" t="s">
        <v>274</v>
      </c>
      <c r="C31" s="124"/>
      <c r="D31" s="125"/>
      <c r="E31" s="116"/>
      <c r="F31" s="152">
        <v>29.64</v>
      </c>
    </row>
    <row r="32" spans="1:6" s="88" customFormat="1">
      <c r="A32" s="153" t="s">
        <v>290</v>
      </c>
      <c r="B32" s="126" t="s">
        <v>275</v>
      </c>
      <c r="C32" s="127" t="s">
        <v>68</v>
      </c>
      <c r="D32" s="128">
        <v>2</v>
      </c>
      <c r="E32" s="129">
        <v>14.82</v>
      </c>
      <c r="F32" s="154">
        <v>29.64</v>
      </c>
    </row>
    <row r="33" spans="1:6" s="88" customFormat="1">
      <c r="A33" s="151" t="s">
        <v>84</v>
      </c>
      <c r="B33" s="124" t="s">
        <v>266</v>
      </c>
      <c r="C33" s="124"/>
      <c r="D33" s="125"/>
      <c r="E33" s="116"/>
      <c r="F33" s="152">
        <v>68.08</v>
      </c>
    </row>
    <row r="34" spans="1:6" s="88" customFormat="1" ht="30">
      <c r="A34" s="153" t="s">
        <v>85</v>
      </c>
      <c r="B34" s="126" t="s">
        <v>197</v>
      </c>
      <c r="C34" s="127" t="s">
        <v>67</v>
      </c>
      <c r="D34" s="128">
        <v>2.88</v>
      </c>
      <c r="E34" s="129">
        <v>23.64</v>
      </c>
      <c r="F34" s="154">
        <v>68.08</v>
      </c>
    </row>
    <row r="35" spans="1:6" s="88" customFormat="1" ht="30">
      <c r="A35" s="151" t="s">
        <v>86</v>
      </c>
      <c r="B35" s="124" t="s">
        <v>267</v>
      </c>
      <c r="C35" s="124"/>
      <c r="D35" s="125"/>
      <c r="E35" s="116"/>
      <c r="F35" s="152">
        <v>97.89</v>
      </c>
    </row>
    <row r="36" spans="1:6" s="88" customFormat="1" ht="30">
      <c r="A36" s="153" t="s">
        <v>87</v>
      </c>
      <c r="B36" s="126" t="s">
        <v>268</v>
      </c>
      <c r="C36" s="127" t="s">
        <v>68</v>
      </c>
      <c r="D36" s="128">
        <v>39</v>
      </c>
      <c r="E36" s="129">
        <v>2.5099999999999998</v>
      </c>
      <c r="F36" s="154">
        <v>97.89</v>
      </c>
    </row>
    <row r="37" spans="1:6" s="88" customFormat="1" ht="30">
      <c r="A37" s="151" t="s">
        <v>88</v>
      </c>
      <c r="B37" s="124" t="s">
        <v>89</v>
      </c>
      <c r="C37" s="124"/>
      <c r="D37" s="125"/>
      <c r="E37" s="116"/>
      <c r="F37" s="152">
        <v>62.06</v>
      </c>
    </row>
    <row r="38" spans="1:6" s="88" customFormat="1">
      <c r="A38" s="153" t="s">
        <v>90</v>
      </c>
      <c r="B38" s="126" t="s">
        <v>269</v>
      </c>
      <c r="C38" s="127" t="s">
        <v>198</v>
      </c>
      <c r="D38" s="128">
        <v>1</v>
      </c>
      <c r="E38" s="129">
        <v>62.06</v>
      </c>
      <c r="F38" s="154">
        <v>62.06</v>
      </c>
    </row>
    <row r="39" spans="1:6" s="88" customFormat="1">
      <c r="A39" s="151" t="s">
        <v>91</v>
      </c>
      <c r="B39" s="124" t="s">
        <v>92</v>
      </c>
      <c r="C39" s="124"/>
      <c r="D39" s="125"/>
      <c r="E39" s="116"/>
      <c r="F39" s="152">
        <v>172.39</v>
      </c>
    </row>
    <row r="40" spans="1:6" s="88" customFormat="1" ht="30">
      <c r="A40" s="153" t="s">
        <v>93</v>
      </c>
      <c r="B40" s="126" t="s">
        <v>270</v>
      </c>
      <c r="C40" s="127" t="s">
        <v>67</v>
      </c>
      <c r="D40" s="128">
        <v>26.4</v>
      </c>
      <c r="E40" s="129">
        <v>6.53</v>
      </c>
      <c r="F40" s="154">
        <v>172.39</v>
      </c>
    </row>
    <row r="41" spans="1:6" s="88" customFormat="1">
      <c r="A41" s="151" t="s">
        <v>94</v>
      </c>
      <c r="B41" s="124" t="s">
        <v>81</v>
      </c>
      <c r="C41" s="124"/>
      <c r="D41" s="125"/>
      <c r="E41" s="116"/>
      <c r="F41" s="152">
        <v>171.87</v>
      </c>
    </row>
    <row r="42" spans="1:6" s="88" customFormat="1">
      <c r="A42" s="153" t="s">
        <v>95</v>
      </c>
      <c r="B42" s="126" t="s">
        <v>271</v>
      </c>
      <c r="C42" s="127" t="s">
        <v>68</v>
      </c>
      <c r="D42" s="128">
        <v>22</v>
      </c>
      <c r="E42" s="129">
        <v>7.41</v>
      </c>
      <c r="F42" s="154">
        <v>163.02000000000001</v>
      </c>
    </row>
    <row r="43" spans="1:6" s="88" customFormat="1">
      <c r="A43" s="153" t="s">
        <v>199</v>
      </c>
      <c r="B43" s="126" t="s">
        <v>82</v>
      </c>
      <c r="C43" s="127" t="s">
        <v>68</v>
      </c>
      <c r="D43" s="128">
        <v>3</v>
      </c>
      <c r="E43" s="129">
        <v>2.95</v>
      </c>
      <c r="F43" s="154">
        <v>8.85</v>
      </c>
    </row>
    <row r="44" spans="1:6" s="88" customFormat="1" ht="30">
      <c r="A44" s="151" t="s">
        <v>97</v>
      </c>
      <c r="B44" s="124" t="s">
        <v>272</v>
      </c>
      <c r="C44" s="124"/>
      <c r="D44" s="125"/>
      <c r="E44" s="116"/>
      <c r="F44" s="152">
        <v>20.04</v>
      </c>
    </row>
    <row r="45" spans="1:6" s="88" customFormat="1" ht="30">
      <c r="A45" s="153" t="s">
        <v>98</v>
      </c>
      <c r="B45" s="126" t="s">
        <v>273</v>
      </c>
      <c r="C45" s="127" t="s">
        <v>68</v>
      </c>
      <c r="D45" s="128">
        <v>4</v>
      </c>
      <c r="E45" s="129">
        <v>5.01</v>
      </c>
      <c r="F45" s="154">
        <v>20.04</v>
      </c>
    </row>
    <row r="46" spans="1:6" s="88" customFormat="1">
      <c r="A46" s="151" t="s">
        <v>99</v>
      </c>
      <c r="B46" s="124" t="s">
        <v>100</v>
      </c>
      <c r="C46" s="124"/>
      <c r="D46" s="125"/>
      <c r="E46" s="116"/>
      <c r="F46" s="152">
        <v>303.88</v>
      </c>
    </row>
    <row r="47" spans="1:6" s="88" customFormat="1" ht="45">
      <c r="A47" s="153" t="s">
        <v>200</v>
      </c>
      <c r="B47" s="126" t="s">
        <v>369</v>
      </c>
      <c r="C47" s="127" t="s">
        <v>96</v>
      </c>
      <c r="D47" s="128">
        <v>6.93</v>
      </c>
      <c r="E47" s="129">
        <v>43.85</v>
      </c>
      <c r="F47" s="154">
        <v>303.88</v>
      </c>
    </row>
    <row r="48" spans="1:6" s="88" customFormat="1" ht="30">
      <c r="A48" s="151" t="s">
        <v>101</v>
      </c>
      <c r="B48" s="124" t="s">
        <v>370</v>
      </c>
      <c r="C48" s="124"/>
      <c r="D48" s="125"/>
      <c r="E48" s="116"/>
      <c r="F48" s="152">
        <v>1895.72</v>
      </c>
    </row>
    <row r="49" spans="1:6" s="88" customFormat="1">
      <c r="A49" s="151" t="s">
        <v>102</v>
      </c>
      <c r="B49" s="124" t="s">
        <v>371</v>
      </c>
      <c r="C49" s="124"/>
      <c r="D49" s="125"/>
      <c r="E49" s="116"/>
      <c r="F49" s="152">
        <v>468.14</v>
      </c>
    </row>
    <row r="50" spans="1:6" s="88" customFormat="1" ht="45">
      <c r="A50" s="153" t="s">
        <v>103</v>
      </c>
      <c r="B50" s="126" t="s">
        <v>372</v>
      </c>
      <c r="C50" s="127" t="s">
        <v>68</v>
      </c>
      <c r="D50" s="128">
        <v>1</v>
      </c>
      <c r="E50" s="129">
        <v>468.14</v>
      </c>
      <c r="F50" s="154">
        <v>468.14</v>
      </c>
    </row>
    <row r="51" spans="1:6" s="88" customFormat="1">
      <c r="A51" s="151" t="s">
        <v>104</v>
      </c>
      <c r="B51" s="124" t="s">
        <v>108</v>
      </c>
      <c r="C51" s="124"/>
      <c r="D51" s="125"/>
      <c r="E51" s="116"/>
      <c r="F51" s="152">
        <v>1185.58</v>
      </c>
    </row>
    <row r="52" spans="1:6" s="88" customFormat="1" ht="30">
      <c r="A52" s="153" t="s">
        <v>105</v>
      </c>
      <c r="B52" s="126" t="s">
        <v>373</v>
      </c>
      <c r="C52" s="127" t="s">
        <v>68</v>
      </c>
      <c r="D52" s="128">
        <v>1</v>
      </c>
      <c r="E52" s="129">
        <v>1185.58</v>
      </c>
      <c r="F52" s="154">
        <v>1185.58</v>
      </c>
    </row>
    <row r="53" spans="1:6" s="88" customFormat="1">
      <c r="A53" s="151" t="s">
        <v>106</v>
      </c>
      <c r="B53" s="124" t="s">
        <v>109</v>
      </c>
      <c r="C53" s="124"/>
      <c r="D53" s="125"/>
      <c r="E53" s="116"/>
      <c r="F53" s="152">
        <v>242</v>
      </c>
    </row>
    <row r="54" spans="1:6" s="88" customFormat="1" ht="30">
      <c r="A54" s="153" t="s">
        <v>107</v>
      </c>
      <c r="B54" s="126" t="s">
        <v>201</v>
      </c>
      <c r="C54" s="127" t="s">
        <v>68</v>
      </c>
      <c r="D54" s="128">
        <v>1</v>
      </c>
      <c r="E54" s="129">
        <v>242</v>
      </c>
      <c r="F54" s="154">
        <v>242</v>
      </c>
    </row>
    <row r="55" spans="1:6" s="88" customFormat="1">
      <c r="A55" s="151" t="s">
        <v>110</v>
      </c>
      <c r="B55" s="124" t="s">
        <v>111</v>
      </c>
      <c r="C55" s="124"/>
      <c r="D55" s="125"/>
      <c r="E55" s="116"/>
      <c r="F55" s="152">
        <v>16788.93</v>
      </c>
    </row>
    <row r="56" spans="1:6" s="88" customFormat="1">
      <c r="A56" s="151" t="s">
        <v>112</v>
      </c>
      <c r="B56" s="124" t="s">
        <v>113</v>
      </c>
      <c r="C56" s="124"/>
      <c r="D56" s="125"/>
      <c r="E56" s="116"/>
      <c r="F56" s="152">
        <v>7249.78</v>
      </c>
    </row>
    <row r="57" spans="1:6" s="88" customFormat="1" ht="30">
      <c r="A57" s="153" t="s">
        <v>114</v>
      </c>
      <c r="B57" s="126" t="s">
        <v>374</v>
      </c>
      <c r="C57" s="127" t="s">
        <v>68</v>
      </c>
      <c r="D57" s="128">
        <v>1</v>
      </c>
      <c r="E57" s="129">
        <v>2949.44</v>
      </c>
      <c r="F57" s="154">
        <v>2949.44</v>
      </c>
    </row>
    <row r="58" spans="1:6" s="88" customFormat="1" ht="30">
      <c r="A58" s="153" t="s">
        <v>291</v>
      </c>
      <c r="B58" s="126" t="s">
        <v>375</v>
      </c>
      <c r="C58" s="127" t="s">
        <v>83</v>
      </c>
      <c r="D58" s="128">
        <v>4</v>
      </c>
      <c r="E58" s="129">
        <v>189.7</v>
      </c>
      <c r="F58" s="154">
        <v>758.8</v>
      </c>
    </row>
    <row r="59" spans="1:6" s="88" customFormat="1" ht="30">
      <c r="A59" s="153" t="s">
        <v>115</v>
      </c>
      <c r="B59" s="126" t="s">
        <v>376</v>
      </c>
      <c r="C59" s="127" t="s">
        <v>68</v>
      </c>
      <c r="D59" s="128">
        <v>8</v>
      </c>
      <c r="E59" s="129">
        <v>196.15</v>
      </c>
      <c r="F59" s="154">
        <v>1569.2</v>
      </c>
    </row>
    <row r="60" spans="1:6" s="88" customFormat="1" ht="30">
      <c r="A60" s="153" t="s">
        <v>116</v>
      </c>
      <c r="B60" s="126" t="s">
        <v>377</v>
      </c>
      <c r="C60" s="127" t="s">
        <v>68</v>
      </c>
      <c r="D60" s="128">
        <v>1</v>
      </c>
      <c r="E60" s="129">
        <v>162.04</v>
      </c>
      <c r="F60" s="154">
        <v>162.04</v>
      </c>
    </row>
    <row r="61" spans="1:6" s="88" customFormat="1" ht="30">
      <c r="A61" s="153" t="s">
        <v>117</v>
      </c>
      <c r="B61" s="126" t="s">
        <v>378</v>
      </c>
      <c r="C61" s="127" t="s">
        <v>68</v>
      </c>
      <c r="D61" s="128">
        <v>1</v>
      </c>
      <c r="E61" s="129">
        <v>516.83000000000004</v>
      </c>
      <c r="F61" s="154">
        <v>516.83000000000004</v>
      </c>
    </row>
    <row r="62" spans="1:6" s="88" customFormat="1" ht="30">
      <c r="A62" s="153" t="s">
        <v>118</v>
      </c>
      <c r="B62" s="126" t="s">
        <v>379</v>
      </c>
      <c r="C62" s="127" t="s">
        <v>68</v>
      </c>
      <c r="D62" s="128">
        <v>1</v>
      </c>
      <c r="E62" s="129">
        <v>176.1</v>
      </c>
      <c r="F62" s="154">
        <v>176.1</v>
      </c>
    </row>
    <row r="63" spans="1:6" s="88" customFormat="1" ht="30">
      <c r="A63" s="153" t="s">
        <v>119</v>
      </c>
      <c r="B63" s="126" t="s">
        <v>380</v>
      </c>
      <c r="C63" s="127" t="s">
        <v>68</v>
      </c>
      <c r="D63" s="128">
        <v>6</v>
      </c>
      <c r="E63" s="129">
        <v>144.44999999999999</v>
      </c>
      <c r="F63" s="154">
        <v>866.7</v>
      </c>
    </row>
    <row r="64" spans="1:6" s="88" customFormat="1" ht="30">
      <c r="A64" s="153" t="s">
        <v>120</v>
      </c>
      <c r="B64" s="126" t="s">
        <v>381</v>
      </c>
      <c r="C64" s="127" t="s">
        <v>68</v>
      </c>
      <c r="D64" s="128">
        <v>7</v>
      </c>
      <c r="E64" s="129">
        <v>35.81</v>
      </c>
      <c r="F64" s="154">
        <v>250.67</v>
      </c>
    </row>
    <row r="65" spans="1:6" s="88" customFormat="1">
      <c r="A65" s="151" t="s">
        <v>121</v>
      </c>
      <c r="B65" s="124" t="s">
        <v>122</v>
      </c>
      <c r="C65" s="124"/>
      <c r="D65" s="125"/>
      <c r="E65" s="116"/>
      <c r="F65" s="152">
        <v>1811.2</v>
      </c>
    </row>
    <row r="66" spans="1:6" s="88" customFormat="1" ht="30">
      <c r="A66" s="153" t="s">
        <v>123</v>
      </c>
      <c r="B66" s="126" t="s">
        <v>124</v>
      </c>
      <c r="C66" s="127" t="s">
        <v>68</v>
      </c>
      <c r="D66" s="128">
        <v>11</v>
      </c>
      <c r="E66" s="129">
        <v>12.19</v>
      </c>
      <c r="F66" s="154">
        <v>134.09</v>
      </c>
    </row>
    <row r="67" spans="1:6" s="88" customFormat="1" ht="30">
      <c r="A67" s="153" t="s">
        <v>125</v>
      </c>
      <c r="B67" s="126" t="s">
        <v>126</v>
      </c>
      <c r="C67" s="127" t="s">
        <v>68</v>
      </c>
      <c r="D67" s="128">
        <v>9</v>
      </c>
      <c r="E67" s="129">
        <v>12.19</v>
      </c>
      <c r="F67" s="154">
        <v>109.71</v>
      </c>
    </row>
    <row r="68" spans="1:6" s="88" customFormat="1" ht="30">
      <c r="A68" s="153" t="s">
        <v>127</v>
      </c>
      <c r="B68" s="126" t="s">
        <v>128</v>
      </c>
      <c r="C68" s="127" t="s">
        <v>68</v>
      </c>
      <c r="D68" s="128">
        <v>32</v>
      </c>
      <c r="E68" s="129">
        <v>12.19</v>
      </c>
      <c r="F68" s="154">
        <v>390.08</v>
      </c>
    </row>
    <row r="69" spans="1:6" s="88" customFormat="1" ht="30">
      <c r="A69" s="153" t="s">
        <v>129</v>
      </c>
      <c r="B69" s="126" t="s">
        <v>130</v>
      </c>
      <c r="C69" s="127" t="s">
        <v>68</v>
      </c>
      <c r="D69" s="128">
        <v>9</v>
      </c>
      <c r="E69" s="129">
        <v>12.19</v>
      </c>
      <c r="F69" s="154">
        <v>109.71</v>
      </c>
    </row>
    <row r="70" spans="1:6" s="88" customFormat="1" ht="30">
      <c r="A70" s="153" t="s">
        <v>131</v>
      </c>
      <c r="B70" s="126" t="s">
        <v>132</v>
      </c>
      <c r="C70" s="127" t="s">
        <v>68</v>
      </c>
      <c r="D70" s="128">
        <v>13</v>
      </c>
      <c r="E70" s="129">
        <v>11.98</v>
      </c>
      <c r="F70" s="154">
        <v>155.74</v>
      </c>
    </row>
    <row r="71" spans="1:6" s="88" customFormat="1" ht="30">
      <c r="A71" s="153" t="s">
        <v>133</v>
      </c>
      <c r="B71" s="126" t="s">
        <v>134</v>
      </c>
      <c r="C71" s="127" t="s">
        <v>68</v>
      </c>
      <c r="D71" s="128">
        <v>1</v>
      </c>
      <c r="E71" s="129">
        <v>11.98</v>
      </c>
      <c r="F71" s="154">
        <v>11.98</v>
      </c>
    </row>
    <row r="72" spans="1:6" s="88" customFormat="1" ht="30">
      <c r="A72" s="153" t="s">
        <v>135</v>
      </c>
      <c r="B72" s="126" t="s">
        <v>136</v>
      </c>
      <c r="C72" s="127" t="s">
        <v>68</v>
      </c>
      <c r="D72" s="128">
        <v>16</v>
      </c>
      <c r="E72" s="129">
        <v>11.98</v>
      </c>
      <c r="F72" s="154">
        <v>191.68</v>
      </c>
    </row>
    <row r="73" spans="1:6" s="88" customFormat="1" ht="30">
      <c r="A73" s="153" t="s">
        <v>137</v>
      </c>
      <c r="B73" s="126" t="s">
        <v>138</v>
      </c>
      <c r="C73" s="127" t="s">
        <v>68</v>
      </c>
      <c r="D73" s="128">
        <v>6</v>
      </c>
      <c r="E73" s="129">
        <v>11.98</v>
      </c>
      <c r="F73" s="154">
        <v>71.88</v>
      </c>
    </row>
    <row r="74" spans="1:6" s="88" customFormat="1" ht="30">
      <c r="A74" s="153" t="s">
        <v>139</v>
      </c>
      <c r="B74" s="126" t="s">
        <v>140</v>
      </c>
      <c r="C74" s="127" t="s">
        <v>68</v>
      </c>
      <c r="D74" s="128">
        <v>1</v>
      </c>
      <c r="E74" s="129">
        <v>12.19</v>
      </c>
      <c r="F74" s="154">
        <v>12.19</v>
      </c>
    </row>
    <row r="75" spans="1:6" s="88" customFormat="1" ht="30">
      <c r="A75" s="153" t="s">
        <v>141</v>
      </c>
      <c r="B75" s="126" t="s">
        <v>202</v>
      </c>
      <c r="C75" s="127" t="s">
        <v>68</v>
      </c>
      <c r="D75" s="128">
        <v>5</v>
      </c>
      <c r="E75" s="129">
        <v>12.19</v>
      </c>
      <c r="F75" s="154">
        <v>60.95</v>
      </c>
    </row>
    <row r="76" spans="1:6" s="88" customFormat="1" ht="30">
      <c r="A76" s="153" t="s">
        <v>142</v>
      </c>
      <c r="B76" s="126" t="s">
        <v>145</v>
      </c>
      <c r="C76" s="127" t="s">
        <v>68</v>
      </c>
      <c r="D76" s="128">
        <v>1</v>
      </c>
      <c r="E76" s="129">
        <v>31.2</v>
      </c>
      <c r="F76" s="154">
        <v>31.2</v>
      </c>
    </row>
    <row r="77" spans="1:6" s="88" customFormat="1" ht="30">
      <c r="A77" s="153" t="s">
        <v>144</v>
      </c>
      <c r="B77" s="126" t="s">
        <v>143</v>
      </c>
      <c r="C77" s="127" t="s">
        <v>68</v>
      </c>
      <c r="D77" s="128">
        <v>1</v>
      </c>
      <c r="E77" s="129">
        <v>13.42</v>
      </c>
      <c r="F77" s="154">
        <v>13.42</v>
      </c>
    </row>
    <row r="78" spans="1:6" s="88" customFormat="1" ht="30">
      <c r="A78" s="153" t="s">
        <v>146</v>
      </c>
      <c r="B78" s="126" t="s">
        <v>147</v>
      </c>
      <c r="C78" s="127" t="s">
        <v>68</v>
      </c>
      <c r="D78" s="128">
        <v>5</v>
      </c>
      <c r="E78" s="129">
        <v>11.98</v>
      </c>
      <c r="F78" s="154">
        <v>59.9</v>
      </c>
    </row>
    <row r="79" spans="1:6" s="88" customFormat="1" ht="30">
      <c r="A79" s="153" t="s">
        <v>148</v>
      </c>
      <c r="B79" s="126" t="s">
        <v>150</v>
      </c>
      <c r="C79" s="127" t="s">
        <v>68</v>
      </c>
      <c r="D79" s="128">
        <v>8</v>
      </c>
      <c r="E79" s="129">
        <v>18.34</v>
      </c>
      <c r="F79" s="154">
        <v>146.72</v>
      </c>
    </row>
    <row r="80" spans="1:6" s="88" customFormat="1">
      <c r="A80" s="153" t="s">
        <v>149</v>
      </c>
      <c r="B80" s="126" t="s">
        <v>152</v>
      </c>
      <c r="C80" s="127" t="s">
        <v>68</v>
      </c>
      <c r="D80" s="128">
        <v>2</v>
      </c>
      <c r="E80" s="129">
        <v>15.39</v>
      </c>
      <c r="F80" s="154">
        <v>30.78</v>
      </c>
    </row>
    <row r="81" spans="1:6" s="88" customFormat="1">
      <c r="A81" s="153" t="s">
        <v>151</v>
      </c>
      <c r="B81" s="126" t="s">
        <v>154</v>
      </c>
      <c r="C81" s="127" t="s">
        <v>68</v>
      </c>
      <c r="D81" s="128">
        <v>1</v>
      </c>
      <c r="E81" s="129">
        <v>50.15</v>
      </c>
      <c r="F81" s="154">
        <v>50.15</v>
      </c>
    </row>
    <row r="82" spans="1:6" s="88" customFormat="1" ht="30">
      <c r="A82" s="153" t="s">
        <v>153</v>
      </c>
      <c r="B82" s="126" t="s">
        <v>276</v>
      </c>
      <c r="C82" s="127" t="s">
        <v>155</v>
      </c>
      <c r="D82" s="128">
        <v>6</v>
      </c>
      <c r="E82" s="129">
        <v>11.67</v>
      </c>
      <c r="F82" s="154">
        <v>70.02</v>
      </c>
    </row>
    <row r="83" spans="1:6" s="88" customFormat="1" ht="30">
      <c r="A83" s="153" t="s">
        <v>292</v>
      </c>
      <c r="B83" s="126" t="s">
        <v>277</v>
      </c>
      <c r="C83" s="127" t="s">
        <v>155</v>
      </c>
      <c r="D83" s="128">
        <v>10</v>
      </c>
      <c r="E83" s="129">
        <v>16.100000000000001</v>
      </c>
      <c r="F83" s="154">
        <v>161</v>
      </c>
    </row>
    <row r="84" spans="1:6" s="88" customFormat="1">
      <c r="A84" s="151" t="s">
        <v>156</v>
      </c>
      <c r="B84" s="124" t="s">
        <v>157</v>
      </c>
      <c r="C84" s="124"/>
      <c r="D84" s="125"/>
      <c r="E84" s="116"/>
      <c r="F84" s="152">
        <v>4126.8</v>
      </c>
    </row>
    <row r="85" spans="1:6" s="88" customFormat="1" ht="45">
      <c r="A85" s="153" t="s">
        <v>293</v>
      </c>
      <c r="B85" s="126" t="s">
        <v>159</v>
      </c>
      <c r="C85" s="127" t="s">
        <v>68</v>
      </c>
      <c r="D85" s="128">
        <v>6</v>
      </c>
      <c r="E85" s="129">
        <v>81.459999999999994</v>
      </c>
      <c r="F85" s="154">
        <v>488.76</v>
      </c>
    </row>
    <row r="86" spans="1:6" s="88" customFormat="1" ht="30">
      <c r="A86" s="153" t="s">
        <v>158</v>
      </c>
      <c r="B86" s="126" t="s">
        <v>161</v>
      </c>
      <c r="C86" s="127" t="s">
        <v>68</v>
      </c>
      <c r="D86" s="128">
        <v>12</v>
      </c>
      <c r="E86" s="129">
        <v>18.12</v>
      </c>
      <c r="F86" s="154">
        <v>217.44</v>
      </c>
    </row>
    <row r="87" spans="1:6" s="88" customFormat="1" ht="30">
      <c r="A87" s="153" t="s">
        <v>160</v>
      </c>
      <c r="B87" s="126" t="s">
        <v>163</v>
      </c>
      <c r="C87" s="127" t="s">
        <v>83</v>
      </c>
      <c r="D87" s="128">
        <v>6</v>
      </c>
      <c r="E87" s="129">
        <v>166.86</v>
      </c>
      <c r="F87" s="154">
        <v>1001.16</v>
      </c>
    </row>
    <row r="88" spans="1:6" s="88" customFormat="1" ht="30">
      <c r="A88" s="153" t="s">
        <v>162</v>
      </c>
      <c r="B88" s="126" t="s">
        <v>382</v>
      </c>
      <c r="C88" s="127" t="s">
        <v>68</v>
      </c>
      <c r="D88" s="128">
        <v>8</v>
      </c>
      <c r="E88" s="129">
        <v>302.43</v>
      </c>
      <c r="F88" s="154">
        <v>2419.44</v>
      </c>
    </row>
    <row r="89" spans="1:6" s="88" customFormat="1">
      <c r="A89" s="151" t="s">
        <v>256</v>
      </c>
      <c r="B89" s="124" t="s">
        <v>164</v>
      </c>
      <c r="C89" s="124"/>
      <c r="D89" s="125"/>
      <c r="E89" s="116"/>
      <c r="F89" s="152">
        <v>3601.15</v>
      </c>
    </row>
    <row r="90" spans="1:6" s="88" customFormat="1">
      <c r="A90" s="153" t="s">
        <v>294</v>
      </c>
      <c r="B90" s="126" t="s">
        <v>165</v>
      </c>
      <c r="C90" s="127" t="s">
        <v>68</v>
      </c>
      <c r="D90" s="128">
        <v>1</v>
      </c>
      <c r="E90" s="129">
        <v>1055.06</v>
      </c>
      <c r="F90" s="154">
        <v>1055.06</v>
      </c>
    </row>
    <row r="91" spans="1:6" s="88" customFormat="1">
      <c r="A91" s="153" t="s">
        <v>295</v>
      </c>
      <c r="B91" s="126" t="s">
        <v>166</v>
      </c>
      <c r="C91" s="127" t="s">
        <v>68</v>
      </c>
      <c r="D91" s="128">
        <v>14</v>
      </c>
      <c r="E91" s="129">
        <v>100.69</v>
      </c>
      <c r="F91" s="154">
        <v>1409.66</v>
      </c>
    </row>
    <row r="92" spans="1:6" s="88" customFormat="1">
      <c r="A92" s="153" t="s">
        <v>296</v>
      </c>
      <c r="B92" s="126" t="s">
        <v>167</v>
      </c>
      <c r="C92" s="127" t="s">
        <v>68</v>
      </c>
      <c r="D92" s="128">
        <v>9</v>
      </c>
      <c r="E92" s="129">
        <v>126.27</v>
      </c>
      <c r="F92" s="154">
        <v>1136.43</v>
      </c>
    </row>
    <row r="93" spans="1:6" s="88" customFormat="1">
      <c r="A93" s="151" t="s">
        <v>297</v>
      </c>
      <c r="B93" s="124" t="s">
        <v>170</v>
      </c>
      <c r="C93" s="124"/>
      <c r="D93" s="125"/>
      <c r="E93" s="116"/>
      <c r="F93" s="152">
        <v>35969.43</v>
      </c>
    </row>
    <row r="94" spans="1:6" s="88" customFormat="1">
      <c r="A94" s="151" t="s">
        <v>257</v>
      </c>
      <c r="B94" s="124" t="s">
        <v>203</v>
      </c>
      <c r="C94" s="124"/>
      <c r="D94" s="125"/>
      <c r="E94" s="116"/>
      <c r="F94" s="152">
        <v>219.55</v>
      </c>
    </row>
    <row r="95" spans="1:6" s="88" customFormat="1">
      <c r="A95" s="153" t="s">
        <v>298</v>
      </c>
      <c r="B95" s="126" t="s">
        <v>204</v>
      </c>
      <c r="C95" s="127" t="s">
        <v>96</v>
      </c>
      <c r="D95" s="128">
        <v>2.3199999999999998</v>
      </c>
      <c r="E95" s="129">
        <v>58.65</v>
      </c>
      <c r="F95" s="154">
        <v>136.06</v>
      </c>
    </row>
    <row r="96" spans="1:6" s="88" customFormat="1" ht="30">
      <c r="A96" s="153" t="s">
        <v>299</v>
      </c>
      <c r="B96" s="126" t="s">
        <v>205</v>
      </c>
      <c r="C96" s="127" t="s">
        <v>67</v>
      </c>
      <c r="D96" s="128">
        <v>5.81</v>
      </c>
      <c r="E96" s="129">
        <v>2.3199999999999998</v>
      </c>
      <c r="F96" s="154">
        <v>13.47</v>
      </c>
    </row>
    <row r="97" spans="1:6" s="88" customFormat="1" ht="30">
      <c r="A97" s="153" t="s">
        <v>300</v>
      </c>
      <c r="B97" s="126" t="s">
        <v>206</v>
      </c>
      <c r="C97" s="127" t="s">
        <v>67</v>
      </c>
      <c r="D97" s="128">
        <v>0.28999999999999998</v>
      </c>
      <c r="E97" s="129">
        <v>20.78</v>
      </c>
      <c r="F97" s="154">
        <v>6.02</v>
      </c>
    </row>
    <row r="98" spans="1:6" s="88" customFormat="1" ht="30">
      <c r="A98" s="153" t="s">
        <v>301</v>
      </c>
      <c r="B98" s="126" t="s">
        <v>207</v>
      </c>
      <c r="C98" s="127" t="s">
        <v>96</v>
      </c>
      <c r="D98" s="128">
        <v>1.94</v>
      </c>
      <c r="E98" s="129">
        <v>21.92</v>
      </c>
      <c r="F98" s="154">
        <v>42.52</v>
      </c>
    </row>
    <row r="99" spans="1:6" s="88" customFormat="1" ht="30">
      <c r="A99" s="153" t="s">
        <v>302</v>
      </c>
      <c r="B99" s="126" t="s">
        <v>208</v>
      </c>
      <c r="C99" s="127" t="s">
        <v>96</v>
      </c>
      <c r="D99" s="128">
        <v>0.49</v>
      </c>
      <c r="E99" s="129">
        <v>43.85</v>
      </c>
      <c r="F99" s="154">
        <v>21.48</v>
      </c>
    </row>
    <row r="100" spans="1:6" s="88" customFormat="1">
      <c r="A100" s="151" t="s">
        <v>168</v>
      </c>
      <c r="B100" s="124" t="s">
        <v>233</v>
      </c>
      <c r="C100" s="124"/>
      <c r="D100" s="125"/>
      <c r="E100" s="116"/>
      <c r="F100" s="152">
        <v>12478.95</v>
      </c>
    </row>
    <row r="101" spans="1:6" s="88" customFormat="1" ht="120">
      <c r="A101" s="153" t="s">
        <v>303</v>
      </c>
      <c r="B101" s="126" t="s">
        <v>237</v>
      </c>
      <c r="C101" s="127" t="s">
        <v>68</v>
      </c>
      <c r="D101" s="128">
        <v>24</v>
      </c>
      <c r="E101" s="129">
        <v>41.26</v>
      </c>
      <c r="F101" s="154">
        <v>990.24</v>
      </c>
    </row>
    <row r="102" spans="1:6" s="88" customFormat="1" ht="60">
      <c r="A102" s="153" t="s">
        <v>304</v>
      </c>
      <c r="B102" s="126" t="s">
        <v>278</v>
      </c>
      <c r="C102" s="127" t="s">
        <v>68</v>
      </c>
      <c r="D102" s="128">
        <v>5</v>
      </c>
      <c r="E102" s="129">
        <v>100.69</v>
      </c>
      <c r="F102" s="154">
        <v>503.45</v>
      </c>
    </row>
    <row r="103" spans="1:6" s="88" customFormat="1" ht="75">
      <c r="A103" s="153" t="s">
        <v>305</v>
      </c>
      <c r="B103" s="126" t="s">
        <v>279</v>
      </c>
      <c r="C103" s="127" t="s">
        <v>68</v>
      </c>
      <c r="D103" s="128">
        <v>4</v>
      </c>
      <c r="E103" s="129">
        <v>126.27</v>
      </c>
      <c r="F103" s="154">
        <v>505.08</v>
      </c>
    </row>
    <row r="104" spans="1:6" s="88" customFormat="1" ht="45">
      <c r="A104" s="153" t="s">
        <v>306</v>
      </c>
      <c r="B104" s="126" t="s">
        <v>383</v>
      </c>
      <c r="C104" s="127" t="s">
        <v>155</v>
      </c>
      <c r="D104" s="128">
        <v>215.7</v>
      </c>
      <c r="E104" s="129">
        <v>15.11</v>
      </c>
      <c r="F104" s="154">
        <v>3259.22</v>
      </c>
    </row>
    <row r="105" spans="1:6" s="88" customFormat="1" ht="45">
      <c r="A105" s="153" t="s">
        <v>307</v>
      </c>
      <c r="B105" s="126" t="s">
        <v>384</v>
      </c>
      <c r="C105" s="127" t="s">
        <v>155</v>
      </c>
      <c r="D105" s="128">
        <v>100</v>
      </c>
      <c r="E105" s="129">
        <v>9.17</v>
      </c>
      <c r="F105" s="154">
        <v>917</v>
      </c>
    </row>
    <row r="106" spans="1:6" s="88" customFormat="1" ht="45">
      <c r="A106" s="153" t="s">
        <v>308</v>
      </c>
      <c r="B106" s="126" t="s">
        <v>239</v>
      </c>
      <c r="C106" s="127" t="s">
        <v>68</v>
      </c>
      <c r="D106" s="128">
        <v>21</v>
      </c>
      <c r="E106" s="129">
        <v>26.87</v>
      </c>
      <c r="F106" s="154">
        <v>564.27</v>
      </c>
    </row>
    <row r="107" spans="1:6" s="88" customFormat="1" ht="45">
      <c r="A107" s="153" t="s">
        <v>309</v>
      </c>
      <c r="B107" s="126" t="s">
        <v>385</v>
      </c>
      <c r="C107" s="127" t="s">
        <v>68</v>
      </c>
      <c r="D107" s="128">
        <v>24</v>
      </c>
      <c r="E107" s="129">
        <v>26.62</v>
      </c>
      <c r="F107" s="154">
        <v>638.88</v>
      </c>
    </row>
    <row r="108" spans="1:6" s="88" customFormat="1">
      <c r="A108" s="153" t="s">
        <v>310</v>
      </c>
      <c r="B108" s="126" t="s">
        <v>240</v>
      </c>
      <c r="C108" s="127" t="s">
        <v>68</v>
      </c>
      <c r="D108" s="128">
        <v>24</v>
      </c>
      <c r="E108" s="129">
        <v>18.37</v>
      </c>
      <c r="F108" s="154">
        <v>440.88</v>
      </c>
    </row>
    <row r="109" spans="1:6" s="88" customFormat="1" ht="75">
      <c r="A109" s="153" t="s">
        <v>311</v>
      </c>
      <c r="B109" s="126" t="s">
        <v>241</v>
      </c>
      <c r="C109" s="127" t="s">
        <v>155</v>
      </c>
      <c r="D109" s="128">
        <v>500</v>
      </c>
      <c r="E109" s="129">
        <v>2.54</v>
      </c>
      <c r="F109" s="154">
        <v>1270</v>
      </c>
    </row>
    <row r="110" spans="1:6" s="88" customFormat="1" ht="75">
      <c r="A110" s="153" t="s">
        <v>312</v>
      </c>
      <c r="B110" s="126" t="s">
        <v>242</v>
      </c>
      <c r="C110" s="127" t="s">
        <v>155</v>
      </c>
      <c r="D110" s="128">
        <v>250</v>
      </c>
      <c r="E110" s="129">
        <v>2.54</v>
      </c>
      <c r="F110" s="154">
        <v>635</v>
      </c>
    </row>
    <row r="111" spans="1:6" s="88" customFormat="1" ht="60">
      <c r="A111" s="153" t="s">
        <v>313</v>
      </c>
      <c r="B111" s="126" t="s">
        <v>386</v>
      </c>
      <c r="C111" s="127" t="s">
        <v>155</v>
      </c>
      <c r="D111" s="128">
        <v>250</v>
      </c>
      <c r="E111" s="129">
        <v>4.17</v>
      </c>
      <c r="F111" s="154">
        <v>1042.5</v>
      </c>
    </row>
    <row r="112" spans="1:6" s="88" customFormat="1" ht="60">
      <c r="A112" s="153" t="s">
        <v>387</v>
      </c>
      <c r="B112" s="126" t="s">
        <v>388</v>
      </c>
      <c r="C112" s="127" t="s">
        <v>155</v>
      </c>
      <c r="D112" s="128">
        <v>250</v>
      </c>
      <c r="E112" s="129">
        <v>4.4000000000000004</v>
      </c>
      <c r="F112" s="154">
        <v>1100</v>
      </c>
    </row>
    <row r="113" spans="1:6" s="88" customFormat="1" ht="30">
      <c r="A113" s="153" t="s">
        <v>389</v>
      </c>
      <c r="B113" s="126" t="s">
        <v>243</v>
      </c>
      <c r="C113" s="127" t="s">
        <v>68</v>
      </c>
      <c r="D113" s="128">
        <v>2</v>
      </c>
      <c r="E113" s="129">
        <v>87.49</v>
      </c>
      <c r="F113" s="154">
        <v>174.98</v>
      </c>
    </row>
    <row r="114" spans="1:6" s="88" customFormat="1" ht="30">
      <c r="A114" s="153" t="s">
        <v>390</v>
      </c>
      <c r="B114" s="126" t="s">
        <v>245</v>
      </c>
      <c r="C114" s="127" t="s">
        <v>68</v>
      </c>
      <c r="D114" s="128">
        <v>5</v>
      </c>
      <c r="E114" s="129">
        <v>87.49</v>
      </c>
      <c r="F114" s="154">
        <v>437.45</v>
      </c>
    </row>
    <row r="115" spans="1:6" s="88" customFormat="1">
      <c r="A115" s="151" t="s">
        <v>314</v>
      </c>
      <c r="B115" s="124" t="s">
        <v>234</v>
      </c>
      <c r="C115" s="124"/>
      <c r="D115" s="125"/>
      <c r="E115" s="116"/>
      <c r="F115" s="152">
        <v>16054.95</v>
      </c>
    </row>
    <row r="116" spans="1:6" s="88" customFormat="1" ht="120">
      <c r="A116" s="153" t="s">
        <v>315</v>
      </c>
      <c r="B116" s="126" t="s">
        <v>237</v>
      </c>
      <c r="C116" s="127" t="s">
        <v>68</v>
      </c>
      <c r="D116" s="128">
        <v>35</v>
      </c>
      <c r="E116" s="129">
        <v>41.26</v>
      </c>
      <c r="F116" s="154">
        <v>1444.1</v>
      </c>
    </row>
    <row r="117" spans="1:6" s="88" customFormat="1" ht="60">
      <c r="A117" s="153" t="s">
        <v>316</v>
      </c>
      <c r="B117" s="126" t="s">
        <v>278</v>
      </c>
      <c r="C117" s="127" t="s">
        <v>68</v>
      </c>
      <c r="D117" s="128">
        <v>6</v>
      </c>
      <c r="E117" s="129">
        <v>100.69</v>
      </c>
      <c r="F117" s="154">
        <v>604.14</v>
      </c>
    </row>
    <row r="118" spans="1:6" s="88" customFormat="1" ht="75">
      <c r="A118" s="153" t="s">
        <v>317</v>
      </c>
      <c r="B118" s="126" t="s">
        <v>279</v>
      </c>
      <c r="C118" s="127" t="s">
        <v>68</v>
      </c>
      <c r="D118" s="128">
        <v>3</v>
      </c>
      <c r="E118" s="129">
        <v>126.27</v>
      </c>
      <c r="F118" s="154">
        <v>378.81</v>
      </c>
    </row>
    <row r="119" spans="1:6" s="88" customFormat="1" ht="45">
      <c r="A119" s="153" t="s">
        <v>318</v>
      </c>
      <c r="B119" s="126" t="s">
        <v>238</v>
      </c>
      <c r="C119" s="127" t="s">
        <v>155</v>
      </c>
      <c r="D119" s="128">
        <v>367.5</v>
      </c>
      <c r="E119" s="129">
        <v>15.11</v>
      </c>
      <c r="F119" s="154">
        <v>5552.92</v>
      </c>
    </row>
    <row r="120" spans="1:6" s="88" customFormat="1" ht="45">
      <c r="A120" s="153" t="s">
        <v>319</v>
      </c>
      <c r="B120" s="126" t="s">
        <v>239</v>
      </c>
      <c r="C120" s="127" t="s">
        <v>68</v>
      </c>
      <c r="D120" s="128">
        <v>39</v>
      </c>
      <c r="E120" s="129">
        <v>26.87</v>
      </c>
      <c r="F120" s="154">
        <v>1047.93</v>
      </c>
    </row>
    <row r="121" spans="1:6" s="88" customFormat="1" ht="45">
      <c r="A121" s="153" t="s">
        <v>320</v>
      </c>
      <c r="B121" s="126" t="s">
        <v>385</v>
      </c>
      <c r="C121" s="127" t="s">
        <v>68</v>
      </c>
      <c r="D121" s="128">
        <v>44</v>
      </c>
      <c r="E121" s="129">
        <v>26.62</v>
      </c>
      <c r="F121" s="154">
        <v>1171.28</v>
      </c>
    </row>
    <row r="122" spans="1:6" s="88" customFormat="1">
      <c r="A122" s="153" t="s">
        <v>321</v>
      </c>
      <c r="B122" s="126" t="s">
        <v>240</v>
      </c>
      <c r="C122" s="127" t="s">
        <v>68</v>
      </c>
      <c r="D122" s="128">
        <v>35</v>
      </c>
      <c r="E122" s="129">
        <v>18.37</v>
      </c>
      <c r="F122" s="154">
        <v>642.95000000000005</v>
      </c>
    </row>
    <row r="123" spans="1:6" s="88" customFormat="1" ht="75">
      <c r="A123" s="153" t="s">
        <v>322</v>
      </c>
      <c r="B123" s="126" t="s">
        <v>241</v>
      </c>
      <c r="C123" s="127" t="s">
        <v>155</v>
      </c>
      <c r="D123" s="128">
        <v>735</v>
      </c>
      <c r="E123" s="129">
        <v>2.54</v>
      </c>
      <c r="F123" s="154">
        <v>1866.9</v>
      </c>
    </row>
    <row r="124" spans="1:6" s="88" customFormat="1" ht="75">
      <c r="A124" s="153" t="s">
        <v>323</v>
      </c>
      <c r="B124" s="126" t="s">
        <v>242</v>
      </c>
      <c r="C124" s="127" t="s">
        <v>155</v>
      </c>
      <c r="D124" s="128">
        <v>367.5</v>
      </c>
      <c r="E124" s="129">
        <v>2.54</v>
      </c>
      <c r="F124" s="154">
        <v>933.45</v>
      </c>
    </row>
    <row r="125" spans="1:6" s="88" customFormat="1" ht="60">
      <c r="A125" s="153" t="s">
        <v>324</v>
      </c>
      <c r="B125" s="126" t="s">
        <v>386</v>
      </c>
      <c r="C125" s="127" t="s">
        <v>155</v>
      </c>
      <c r="D125" s="128">
        <v>367.5</v>
      </c>
      <c r="E125" s="129">
        <v>4.17</v>
      </c>
      <c r="F125" s="154">
        <v>1532.47</v>
      </c>
    </row>
    <row r="126" spans="1:6" s="88" customFormat="1" ht="60">
      <c r="A126" s="153" t="s">
        <v>391</v>
      </c>
      <c r="B126" s="126" t="s">
        <v>388</v>
      </c>
      <c r="C126" s="127" t="s">
        <v>155</v>
      </c>
      <c r="D126" s="128">
        <v>200</v>
      </c>
      <c r="E126" s="129">
        <v>4.4000000000000004</v>
      </c>
      <c r="F126" s="154">
        <v>880</v>
      </c>
    </row>
    <row r="127" spans="1:6" s="88" customFormat="1">
      <c r="A127" s="151" t="s">
        <v>258</v>
      </c>
      <c r="B127" s="124" t="s">
        <v>196</v>
      </c>
      <c r="C127" s="124"/>
      <c r="D127" s="125"/>
      <c r="E127" s="116"/>
      <c r="F127" s="152">
        <v>3059.77</v>
      </c>
    </row>
    <row r="128" spans="1:6" s="88" customFormat="1" ht="120">
      <c r="A128" s="153" t="s">
        <v>325</v>
      </c>
      <c r="B128" s="126" t="s">
        <v>237</v>
      </c>
      <c r="C128" s="127" t="s">
        <v>68</v>
      </c>
      <c r="D128" s="128">
        <v>4</v>
      </c>
      <c r="E128" s="129">
        <v>41.26</v>
      </c>
      <c r="F128" s="154">
        <v>165.04</v>
      </c>
    </row>
    <row r="129" spans="1:6" s="88" customFormat="1" ht="45">
      <c r="A129" s="153" t="s">
        <v>326</v>
      </c>
      <c r="B129" s="126" t="s">
        <v>280</v>
      </c>
      <c r="C129" s="127" t="s">
        <v>68</v>
      </c>
      <c r="D129" s="128">
        <v>1</v>
      </c>
      <c r="E129" s="129">
        <v>100.69</v>
      </c>
      <c r="F129" s="154">
        <v>100.69</v>
      </c>
    </row>
    <row r="130" spans="1:6" s="88" customFormat="1" ht="75">
      <c r="A130" s="153" t="s">
        <v>327</v>
      </c>
      <c r="B130" s="126" t="s">
        <v>279</v>
      </c>
      <c r="C130" s="127" t="s">
        <v>68</v>
      </c>
      <c r="D130" s="128">
        <v>1</v>
      </c>
      <c r="E130" s="129">
        <v>126.27</v>
      </c>
      <c r="F130" s="154">
        <v>126.27</v>
      </c>
    </row>
    <row r="131" spans="1:6" s="88" customFormat="1" ht="45">
      <c r="A131" s="153" t="s">
        <v>328</v>
      </c>
      <c r="B131" s="126" t="s">
        <v>238</v>
      </c>
      <c r="C131" s="127" t="s">
        <v>155</v>
      </c>
      <c r="D131" s="128">
        <v>44.6</v>
      </c>
      <c r="E131" s="129">
        <v>15.11</v>
      </c>
      <c r="F131" s="154">
        <v>673.9</v>
      </c>
    </row>
    <row r="132" spans="1:6" s="88" customFormat="1" ht="45">
      <c r="A132" s="153" t="s">
        <v>329</v>
      </c>
      <c r="B132" s="126" t="s">
        <v>239</v>
      </c>
      <c r="C132" s="127" t="s">
        <v>68</v>
      </c>
      <c r="D132" s="128">
        <v>7</v>
      </c>
      <c r="E132" s="129">
        <v>26.87</v>
      </c>
      <c r="F132" s="154">
        <v>188.09</v>
      </c>
    </row>
    <row r="133" spans="1:6" s="88" customFormat="1" ht="45">
      <c r="A133" s="153" t="s">
        <v>330</v>
      </c>
      <c r="B133" s="126" t="s">
        <v>385</v>
      </c>
      <c r="C133" s="127" t="s">
        <v>68</v>
      </c>
      <c r="D133" s="128">
        <v>4</v>
      </c>
      <c r="E133" s="129">
        <v>26.62</v>
      </c>
      <c r="F133" s="154">
        <v>106.48</v>
      </c>
    </row>
    <row r="134" spans="1:6" s="88" customFormat="1">
      <c r="A134" s="153" t="s">
        <v>331</v>
      </c>
      <c r="B134" s="126" t="s">
        <v>240</v>
      </c>
      <c r="C134" s="127" t="s">
        <v>68</v>
      </c>
      <c r="D134" s="128">
        <v>4</v>
      </c>
      <c r="E134" s="129">
        <v>18.37</v>
      </c>
      <c r="F134" s="154">
        <v>73.48</v>
      </c>
    </row>
    <row r="135" spans="1:6" s="88" customFormat="1" ht="75">
      <c r="A135" s="153" t="s">
        <v>332</v>
      </c>
      <c r="B135" s="126" t="s">
        <v>241</v>
      </c>
      <c r="C135" s="127" t="s">
        <v>155</v>
      </c>
      <c r="D135" s="128">
        <v>89.2</v>
      </c>
      <c r="E135" s="129">
        <v>2.54</v>
      </c>
      <c r="F135" s="154">
        <v>226.56</v>
      </c>
    </row>
    <row r="136" spans="1:6" s="88" customFormat="1" ht="75">
      <c r="A136" s="153" t="s">
        <v>333</v>
      </c>
      <c r="B136" s="126" t="s">
        <v>242</v>
      </c>
      <c r="C136" s="127" t="s">
        <v>155</v>
      </c>
      <c r="D136" s="128">
        <v>44.6</v>
      </c>
      <c r="E136" s="129">
        <v>2.54</v>
      </c>
      <c r="F136" s="154">
        <v>113.28</v>
      </c>
    </row>
    <row r="137" spans="1:6" s="88" customFormat="1" ht="60">
      <c r="A137" s="153" t="s">
        <v>334</v>
      </c>
      <c r="B137" s="126" t="s">
        <v>386</v>
      </c>
      <c r="C137" s="127" t="s">
        <v>155</v>
      </c>
      <c r="D137" s="128">
        <v>44.6</v>
      </c>
      <c r="E137" s="129">
        <v>4.17</v>
      </c>
      <c r="F137" s="154">
        <v>185.98</v>
      </c>
    </row>
    <row r="138" spans="1:6" s="88" customFormat="1" ht="60">
      <c r="A138" s="153" t="s">
        <v>392</v>
      </c>
      <c r="B138" s="126" t="s">
        <v>388</v>
      </c>
      <c r="C138" s="127" t="s">
        <v>155</v>
      </c>
      <c r="D138" s="128">
        <v>250</v>
      </c>
      <c r="E138" s="129">
        <v>4.4000000000000004</v>
      </c>
      <c r="F138" s="154">
        <v>1100</v>
      </c>
    </row>
    <row r="139" spans="1:6" s="88" customFormat="1">
      <c r="A139" s="151" t="s">
        <v>259</v>
      </c>
      <c r="B139" s="124" t="s">
        <v>235</v>
      </c>
      <c r="C139" s="124"/>
      <c r="D139" s="125"/>
      <c r="E139" s="116"/>
      <c r="F139" s="152">
        <v>4156.21</v>
      </c>
    </row>
    <row r="140" spans="1:6" s="88" customFormat="1" ht="120">
      <c r="A140" s="153" t="s">
        <v>335</v>
      </c>
      <c r="B140" s="126" t="s">
        <v>237</v>
      </c>
      <c r="C140" s="127" t="s">
        <v>68</v>
      </c>
      <c r="D140" s="128">
        <v>4</v>
      </c>
      <c r="E140" s="129">
        <v>41.26</v>
      </c>
      <c r="F140" s="154">
        <v>165.04</v>
      </c>
    </row>
    <row r="141" spans="1:6" s="88" customFormat="1" ht="45">
      <c r="A141" s="153" t="s">
        <v>336</v>
      </c>
      <c r="B141" s="126" t="s">
        <v>238</v>
      </c>
      <c r="C141" s="127" t="s">
        <v>155</v>
      </c>
      <c r="D141" s="128">
        <v>10</v>
      </c>
      <c r="E141" s="129">
        <v>15.11</v>
      </c>
      <c r="F141" s="154">
        <v>151.1</v>
      </c>
    </row>
    <row r="142" spans="1:6" s="88" customFormat="1" ht="45">
      <c r="A142" s="153" t="s">
        <v>337</v>
      </c>
      <c r="B142" s="126" t="s">
        <v>239</v>
      </c>
      <c r="C142" s="127" t="s">
        <v>68</v>
      </c>
      <c r="D142" s="128">
        <v>3</v>
      </c>
      <c r="E142" s="129">
        <v>26.87</v>
      </c>
      <c r="F142" s="154">
        <v>80.61</v>
      </c>
    </row>
    <row r="143" spans="1:6" s="88" customFormat="1" ht="45">
      <c r="A143" s="153" t="s">
        <v>338</v>
      </c>
      <c r="B143" s="126" t="s">
        <v>385</v>
      </c>
      <c r="C143" s="127" t="s">
        <v>68</v>
      </c>
      <c r="D143" s="128">
        <v>5</v>
      </c>
      <c r="E143" s="129">
        <v>26.62</v>
      </c>
      <c r="F143" s="154">
        <v>133.1</v>
      </c>
    </row>
    <row r="144" spans="1:6" s="88" customFormat="1" ht="30">
      <c r="A144" s="153" t="s">
        <v>339</v>
      </c>
      <c r="B144" s="126" t="s">
        <v>246</v>
      </c>
      <c r="C144" s="127" t="s">
        <v>68</v>
      </c>
      <c r="D144" s="128">
        <v>5</v>
      </c>
      <c r="E144" s="129">
        <v>18.37</v>
      </c>
      <c r="F144" s="154">
        <v>91.85</v>
      </c>
    </row>
    <row r="145" spans="1:6" s="88" customFormat="1" ht="75">
      <c r="A145" s="153" t="s">
        <v>340</v>
      </c>
      <c r="B145" s="126" t="s">
        <v>241</v>
      </c>
      <c r="C145" s="127" t="s">
        <v>155</v>
      </c>
      <c r="D145" s="128">
        <v>20</v>
      </c>
      <c r="E145" s="129">
        <v>2.54</v>
      </c>
      <c r="F145" s="154">
        <v>50.8</v>
      </c>
    </row>
    <row r="146" spans="1:6" s="88" customFormat="1" ht="75">
      <c r="A146" s="153" t="s">
        <v>341</v>
      </c>
      <c r="B146" s="126" t="s">
        <v>242</v>
      </c>
      <c r="C146" s="127" t="s">
        <v>155</v>
      </c>
      <c r="D146" s="128">
        <v>20</v>
      </c>
      <c r="E146" s="129">
        <v>2.54</v>
      </c>
      <c r="F146" s="154">
        <v>50.8</v>
      </c>
    </row>
    <row r="147" spans="1:6" s="88" customFormat="1" ht="60">
      <c r="A147" s="153" t="s">
        <v>342</v>
      </c>
      <c r="B147" s="126" t="s">
        <v>393</v>
      </c>
      <c r="C147" s="127" t="s">
        <v>155</v>
      </c>
      <c r="D147" s="128">
        <v>250</v>
      </c>
      <c r="E147" s="129">
        <v>4.4000000000000004</v>
      </c>
      <c r="F147" s="154">
        <v>1100</v>
      </c>
    </row>
    <row r="148" spans="1:6" s="88" customFormat="1" ht="60">
      <c r="A148" s="153" t="s">
        <v>342</v>
      </c>
      <c r="B148" s="126" t="s">
        <v>394</v>
      </c>
      <c r="C148" s="127" t="s">
        <v>155</v>
      </c>
      <c r="D148" s="128">
        <v>250</v>
      </c>
      <c r="E148" s="129">
        <v>4.17</v>
      </c>
      <c r="F148" s="154">
        <v>1042.5</v>
      </c>
    </row>
    <row r="149" spans="1:6" s="88" customFormat="1" ht="150">
      <c r="A149" s="153" t="s">
        <v>343</v>
      </c>
      <c r="B149" s="126" t="s">
        <v>281</v>
      </c>
      <c r="C149" s="127" t="s">
        <v>68</v>
      </c>
      <c r="D149" s="128">
        <v>1</v>
      </c>
      <c r="E149" s="129">
        <v>1049.31</v>
      </c>
      <c r="F149" s="154">
        <v>1049.31</v>
      </c>
    </row>
    <row r="150" spans="1:6" s="88" customFormat="1" ht="60">
      <c r="A150" s="153" t="s">
        <v>395</v>
      </c>
      <c r="B150" s="126" t="s">
        <v>396</v>
      </c>
      <c r="C150" s="127" t="s">
        <v>68</v>
      </c>
      <c r="D150" s="128">
        <v>1</v>
      </c>
      <c r="E150" s="129">
        <v>140.41</v>
      </c>
      <c r="F150" s="154">
        <v>140.41</v>
      </c>
    </row>
    <row r="151" spans="1:6" s="88" customFormat="1" ht="30">
      <c r="A151" s="153" t="s">
        <v>397</v>
      </c>
      <c r="B151" s="126" t="s">
        <v>398</v>
      </c>
      <c r="C151" s="127" t="s">
        <v>68</v>
      </c>
      <c r="D151" s="128">
        <v>1</v>
      </c>
      <c r="E151" s="129">
        <v>100.69</v>
      </c>
      <c r="F151" s="154">
        <v>100.69</v>
      </c>
    </row>
    <row r="152" spans="1:6" s="88" customFormat="1">
      <c r="A152" s="151" t="s">
        <v>344</v>
      </c>
      <c r="B152" s="124" t="s">
        <v>176</v>
      </c>
      <c r="C152" s="124"/>
      <c r="D152" s="125"/>
      <c r="E152" s="116"/>
      <c r="F152" s="152">
        <v>81716.98</v>
      </c>
    </row>
    <row r="153" spans="1:6" s="88" customFormat="1" ht="30">
      <c r="A153" s="151" t="s">
        <v>260</v>
      </c>
      <c r="B153" s="124" t="s">
        <v>282</v>
      </c>
      <c r="C153" s="124"/>
      <c r="D153" s="125"/>
      <c r="E153" s="116"/>
      <c r="F153" s="152">
        <v>40155.86</v>
      </c>
    </row>
    <row r="154" spans="1:6" s="88" customFormat="1" ht="45">
      <c r="A154" s="153" t="s">
        <v>345</v>
      </c>
      <c r="B154" s="126" t="s">
        <v>179</v>
      </c>
      <c r="C154" s="127" t="s">
        <v>155</v>
      </c>
      <c r="D154" s="128">
        <v>46.1</v>
      </c>
      <c r="E154" s="129">
        <v>871.06</v>
      </c>
      <c r="F154" s="154">
        <v>40155.86</v>
      </c>
    </row>
    <row r="155" spans="1:6" s="88" customFormat="1" ht="30">
      <c r="A155" s="151" t="s">
        <v>288</v>
      </c>
      <c r="B155" s="124" t="s">
        <v>283</v>
      </c>
      <c r="C155" s="124"/>
      <c r="D155" s="125"/>
      <c r="E155" s="116"/>
      <c r="F155" s="152">
        <v>41149.42</v>
      </c>
    </row>
    <row r="156" spans="1:6" s="88" customFormat="1" ht="45">
      <c r="A156" s="153" t="s">
        <v>346</v>
      </c>
      <c r="B156" s="126" t="s">
        <v>399</v>
      </c>
      <c r="C156" s="127" t="s">
        <v>155</v>
      </c>
      <c r="D156" s="128">
        <v>81.67</v>
      </c>
      <c r="E156" s="129">
        <v>503.85</v>
      </c>
      <c r="F156" s="154">
        <v>41149.42</v>
      </c>
    </row>
    <row r="157" spans="1:6" s="88" customFormat="1">
      <c r="A157" s="151" t="s">
        <v>347</v>
      </c>
      <c r="B157" s="124" t="s">
        <v>284</v>
      </c>
      <c r="C157" s="124"/>
      <c r="D157" s="125"/>
      <c r="E157" s="116"/>
      <c r="F157" s="152">
        <v>411.7</v>
      </c>
    </row>
    <row r="158" spans="1:6" s="88" customFormat="1" ht="30">
      <c r="A158" s="153" t="s">
        <v>348</v>
      </c>
      <c r="B158" s="126" t="s">
        <v>285</v>
      </c>
      <c r="C158" s="127" t="s">
        <v>155</v>
      </c>
      <c r="D158" s="128">
        <v>2</v>
      </c>
      <c r="E158" s="129">
        <v>205.85</v>
      </c>
      <c r="F158" s="154">
        <v>411.7</v>
      </c>
    </row>
    <row r="159" spans="1:6" s="88" customFormat="1">
      <c r="A159" s="151" t="s">
        <v>169</v>
      </c>
      <c r="B159" s="124" t="s">
        <v>400</v>
      </c>
      <c r="C159" s="124"/>
      <c r="D159" s="125"/>
      <c r="E159" s="116"/>
      <c r="F159" s="152">
        <v>5581.47</v>
      </c>
    </row>
    <row r="160" spans="1:6" s="88" customFormat="1">
      <c r="A160" s="151" t="s">
        <v>171</v>
      </c>
      <c r="B160" s="124" t="s">
        <v>182</v>
      </c>
      <c r="C160" s="124"/>
      <c r="D160" s="125"/>
      <c r="E160" s="116"/>
      <c r="F160" s="152">
        <v>50.58</v>
      </c>
    </row>
    <row r="161" spans="1:6" s="88" customFormat="1" ht="30">
      <c r="A161" s="153" t="s">
        <v>172</v>
      </c>
      <c r="B161" s="126" t="s">
        <v>209</v>
      </c>
      <c r="C161" s="127" t="s">
        <v>67</v>
      </c>
      <c r="D161" s="128">
        <v>22.48</v>
      </c>
      <c r="E161" s="129">
        <v>2.25</v>
      </c>
      <c r="F161" s="154">
        <v>50.58</v>
      </c>
    </row>
    <row r="162" spans="1:6" s="88" customFormat="1">
      <c r="A162" s="151" t="s">
        <v>173</v>
      </c>
      <c r="B162" s="124" t="s">
        <v>184</v>
      </c>
      <c r="C162" s="124"/>
      <c r="D162" s="125"/>
      <c r="E162" s="116"/>
      <c r="F162" s="152">
        <v>4504.83</v>
      </c>
    </row>
    <row r="163" spans="1:6" s="88" customFormat="1" ht="30">
      <c r="A163" s="153" t="s">
        <v>401</v>
      </c>
      <c r="B163" s="126" t="s">
        <v>402</v>
      </c>
      <c r="C163" s="127" t="s">
        <v>67</v>
      </c>
      <c r="D163" s="128">
        <v>410.65</v>
      </c>
      <c r="E163" s="129">
        <v>10.97</v>
      </c>
      <c r="F163" s="154">
        <v>4504.83</v>
      </c>
    </row>
    <row r="164" spans="1:6" s="88" customFormat="1">
      <c r="A164" s="151" t="s">
        <v>174</v>
      </c>
      <c r="B164" s="124" t="s">
        <v>185</v>
      </c>
      <c r="C164" s="124"/>
      <c r="D164" s="125"/>
      <c r="E164" s="116"/>
      <c r="F164" s="152">
        <v>1026.06</v>
      </c>
    </row>
    <row r="165" spans="1:6" s="88" customFormat="1" ht="30">
      <c r="A165" s="153" t="s">
        <v>244</v>
      </c>
      <c r="B165" s="126" t="s">
        <v>210</v>
      </c>
      <c r="C165" s="127" t="s">
        <v>67</v>
      </c>
      <c r="D165" s="128">
        <v>42</v>
      </c>
      <c r="E165" s="129">
        <v>24.43</v>
      </c>
      <c r="F165" s="154">
        <v>1026.06</v>
      </c>
    </row>
    <row r="166" spans="1:6" s="88" customFormat="1">
      <c r="A166" s="151" t="s">
        <v>175</v>
      </c>
      <c r="B166" s="124" t="s">
        <v>211</v>
      </c>
      <c r="C166" s="124"/>
      <c r="D166" s="125"/>
      <c r="E166" s="116"/>
      <c r="F166" s="152">
        <v>168.2</v>
      </c>
    </row>
    <row r="167" spans="1:6" s="88" customFormat="1">
      <c r="A167" s="151" t="s">
        <v>177</v>
      </c>
      <c r="B167" s="124" t="s">
        <v>213</v>
      </c>
      <c r="C167" s="124"/>
      <c r="D167" s="125"/>
      <c r="E167" s="116"/>
      <c r="F167" s="152">
        <v>168.2</v>
      </c>
    </row>
    <row r="168" spans="1:6" s="88" customFormat="1" ht="30">
      <c r="A168" s="153" t="s">
        <v>178</v>
      </c>
      <c r="B168" s="126" t="s">
        <v>215</v>
      </c>
      <c r="C168" s="127" t="s">
        <v>67</v>
      </c>
      <c r="D168" s="128">
        <v>2.88</v>
      </c>
      <c r="E168" s="129">
        <v>2.4900000000000002</v>
      </c>
      <c r="F168" s="154">
        <v>7.17</v>
      </c>
    </row>
    <row r="169" spans="1:6" s="88" customFormat="1" ht="30">
      <c r="A169" s="153" t="s">
        <v>349</v>
      </c>
      <c r="B169" s="126" t="s">
        <v>216</v>
      </c>
      <c r="C169" s="127" t="s">
        <v>217</v>
      </c>
      <c r="D169" s="128">
        <v>6.34</v>
      </c>
      <c r="E169" s="129">
        <v>8.5399999999999991</v>
      </c>
      <c r="F169" s="154">
        <v>54.14</v>
      </c>
    </row>
    <row r="170" spans="1:6" s="88" customFormat="1" ht="45">
      <c r="A170" s="153" t="s">
        <v>350</v>
      </c>
      <c r="B170" s="126" t="s">
        <v>403</v>
      </c>
      <c r="C170" s="127" t="s">
        <v>96</v>
      </c>
      <c r="D170" s="128">
        <v>0.2</v>
      </c>
      <c r="E170" s="129">
        <v>534.45000000000005</v>
      </c>
      <c r="F170" s="154">
        <v>106.89</v>
      </c>
    </row>
    <row r="171" spans="1:6" s="88" customFormat="1">
      <c r="A171" s="151" t="s">
        <v>180</v>
      </c>
      <c r="B171" s="124" t="s">
        <v>187</v>
      </c>
      <c r="C171" s="124"/>
      <c r="D171" s="125"/>
      <c r="E171" s="116"/>
      <c r="F171" s="152">
        <v>3029.54</v>
      </c>
    </row>
    <row r="172" spans="1:6" s="88" customFormat="1">
      <c r="A172" s="151" t="s">
        <v>181</v>
      </c>
      <c r="B172" s="124" t="s">
        <v>218</v>
      </c>
      <c r="C172" s="124"/>
      <c r="D172" s="125"/>
      <c r="E172" s="116"/>
      <c r="F172" s="152">
        <v>73.55</v>
      </c>
    </row>
    <row r="173" spans="1:6" s="88" customFormat="1" ht="30">
      <c r="A173" s="153" t="s">
        <v>183</v>
      </c>
      <c r="B173" s="126" t="s">
        <v>404</v>
      </c>
      <c r="C173" s="127" t="s">
        <v>67</v>
      </c>
      <c r="D173" s="128">
        <v>5.33</v>
      </c>
      <c r="E173" s="129">
        <v>13.8</v>
      </c>
      <c r="F173" s="154">
        <v>73.55</v>
      </c>
    </row>
    <row r="174" spans="1:6" s="88" customFormat="1">
      <c r="A174" s="151" t="s">
        <v>351</v>
      </c>
      <c r="B174" s="124" t="s">
        <v>286</v>
      </c>
      <c r="C174" s="124"/>
      <c r="D174" s="125"/>
      <c r="E174" s="116"/>
      <c r="F174" s="152">
        <v>59.12</v>
      </c>
    </row>
    <row r="175" spans="1:6" s="88" customFormat="1">
      <c r="A175" s="153" t="s">
        <v>352</v>
      </c>
      <c r="B175" s="126" t="s">
        <v>287</v>
      </c>
      <c r="C175" s="127" t="s">
        <v>67</v>
      </c>
      <c r="D175" s="128">
        <v>0.6</v>
      </c>
      <c r="E175" s="129">
        <v>98.54</v>
      </c>
      <c r="F175" s="154">
        <v>59.12</v>
      </c>
    </row>
    <row r="176" spans="1:6" s="88" customFormat="1">
      <c r="A176" s="151" t="s">
        <v>354</v>
      </c>
      <c r="B176" s="124" t="s">
        <v>353</v>
      </c>
      <c r="C176" s="124"/>
      <c r="D176" s="125"/>
      <c r="E176" s="116"/>
      <c r="F176" s="152">
        <v>2896.87</v>
      </c>
    </row>
    <row r="177" spans="1:6" s="88" customFormat="1" ht="30">
      <c r="A177" s="153" t="s">
        <v>405</v>
      </c>
      <c r="B177" s="126" t="s">
        <v>406</v>
      </c>
      <c r="C177" s="127" t="s">
        <v>67</v>
      </c>
      <c r="D177" s="128">
        <v>26.4</v>
      </c>
      <c r="E177" s="129">
        <v>109.73</v>
      </c>
      <c r="F177" s="154">
        <v>2896.87</v>
      </c>
    </row>
    <row r="178" spans="1:6" s="88" customFormat="1">
      <c r="A178" s="151" t="s">
        <v>186</v>
      </c>
      <c r="B178" s="124" t="s">
        <v>188</v>
      </c>
      <c r="C178" s="124"/>
      <c r="D178" s="125"/>
      <c r="E178" s="116"/>
      <c r="F178" s="152">
        <v>1200.71</v>
      </c>
    </row>
    <row r="179" spans="1:6" s="88" customFormat="1">
      <c r="A179" s="151" t="s">
        <v>212</v>
      </c>
      <c r="B179" s="124" t="s">
        <v>189</v>
      </c>
      <c r="C179" s="124"/>
      <c r="D179" s="125"/>
      <c r="E179" s="116"/>
      <c r="F179" s="152">
        <v>1200.71</v>
      </c>
    </row>
    <row r="180" spans="1:6" s="88" customFormat="1">
      <c r="A180" s="155" t="s">
        <v>214</v>
      </c>
      <c r="B180" s="156" t="s">
        <v>190</v>
      </c>
      <c r="C180" s="157" t="s">
        <v>67</v>
      </c>
      <c r="D180" s="158">
        <v>528.95000000000005</v>
      </c>
      <c r="E180" s="159">
        <v>2.27</v>
      </c>
      <c r="F180" s="160">
        <v>1200.71</v>
      </c>
    </row>
    <row r="181" spans="1:6" s="101" customFormat="1">
      <c r="A181" s="106"/>
      <c r="B181" s="106"/>
      <c r="C181" s="107"/>
      <c r="D181" s="108"/>
      <c r="E181" s="109"/>
      <c r="F181" s="109"/>
    </row>
    <row r="182" spans="1:6" ht="15" customHeight="1">
      <c r="A182" s="83"/>
      <c r="B182" s="83"/>
      <c r="C182" s="252" t="s">
        <v>191</v>
      </c>
      <c r="D182" s="253"/>
      <c r="E182" s="233">
        <v>136687.99</v>
      </c>
      <c r="F182" s="234"/>
    </row>
    <row r="183" spans="1:6" ht="15" customHeight="1">
      <c r="A183" s="83"/>
      <c r="B183" s="83"/>
      <c r="C183" s="252" t="s">
        <v>192</v>
      </c>
      <c r="D183" s="253"/>
      <c r="E183" s="233">
        <v>31601.25</v>
      </c>
      <c r="F183" s="234"/>
    </row>
    <row r="184" spans="1:6" ht="15.75">
      <c r="A184" s="83"/>
      <c r="B184" s="83"/>
      <c r="C184" s="229" t="s">
        <v>193</v>
      </c>
      <c r="D184" s="230"/>
      <c r="E184" s="231">
        <v>168289.24</v>
      </c>
      <c r="F184" s="232"/>
    </row>
    <row r="185" spans="1:6">
      <c r="A185" s="83"/>
      <c r="B185" s="83"/>
      <c r="C185" s="83"/>
      <c r="D185" s="83"/>
      <c r="E185" s="83"/>
      <c r="F185" s="83"/>
    </row>
    <row r="186" spans="1:6">
      <c r="A186" s="244"/>
      <c r="B186" s="244"/>
      <c r="C186" s="244"/>
      <c r="D186" s="244"/>
      <c r="E186" s="244"/>
      <c r="F186" s="244"/>
    </row>
  </sheetData>
  <mergeCells count="13">
    <mergeCell ref="A186:F186"/>
    <mergeCell ref="A9:F9"/>
    <mergeCell ref="A7:D8"/>
    <mergeCell ref="C182:D182"/>
    <mergeCell ref="C183:D183"/>
    <mergeCell ref="A11:F11"/>
    <mergeCell ref="A10:F10"/>
    <mergeCell ref="C184:D184"/>
    <mergeCell ref="E184:F184"/>
    <mergeCell ref="E182:F182"/>
    <mergeCell ref="E183:F183"/>
    <mergeCell ref="A1:F5"/>
    <mergeCell ref="A6:F6"/>
  </mergeCells>
  <pageMargins left="0.59055118110236227" right="0.39370078740157483" top="0.78740157480314965" bottom="0.39370078740157483" header="0.31496062992125984" footer="0.31496062992125984"/>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topLeftCell="A7" zoomScaleSheetLayoutView="100" workbookViewId="0">
      <selection activeCell="E44" sqref="E44"/>
    </sheetView>
  </sheetViews>
  <sheetFormatPr defaultColWidth="9.140625" defaultRowHeight="15"/>
  <cols>
    <col min="1" max="1" width="9.7109375" style="89" customWidth="1"/>
    <col min="2" max="2" width="54.5703125" customWidth="1"/>
    <col min="3" max="7" width="20.7109375" customWidth="1"/>
    <col min="8" max="8" width="13.42578125" bestFit="1" customWidth="1"/>
    <col min="9" max="9" width="12.140625" customWidth="1"/>
    <col min="10" max="10" width="13.42578125" customWidth="1"/>
  </cols>
  <sheetData>
    <row r="1" spans="1:10" ht="25.5" customHeight="1">
      <c r="A1" s="91"/>
      <c r="B1" s="90"/>
      <c r="C1" s="90"/>
      <c r="D1" s="90"/>
      <c r="E1" s="90"/>
      <c r="F1" s="90"/>
      <c r="G1" s="92"/>
      <c r="H1" s="82"/>
      <c r="I1" s="87"/>
      <c r="J1" s="87"/>
    </row>
    <row r="2" spans="1:10" ht="25.5" customHeight="1">
      <c r="A2" s="93"/>
      <c r="B2" s="87"/>
      <c r="C2" s="87"/>
      <c r="D2" s="87"/>
      <c r="E2" s="87"/>
      <c r="F2" s="87"/>
      <c r="G2" s="94"/>
      <c r="H2" s="82"/>
      <c r="I2" s="87"/>
      <c r="J2" s="87"/>
    </row>
    <row r="3" spans="1:10" ht="25.5" customHeight="1">
      <c r="A3" s="93"/>
      <c r="B3" s="87"/>
      <c r="C3" s="87"/>
      <c r="D3" s="87"/>
      <c r="E3" s="87"/>
      <c r="F3" s="87"/>
      <c r="G3" s="94"/>
      <c r="H3" s="82"/>
      <c r="I3" s="87"/>
      <c r="J3" s="87"/>
    </row>
    <row r="4" spans="1:10" ht="25.5" customHeight="1">
      <c r="A4" s="93"/>
      <c r="B4" s="87"/>
      <c r="C4" s="87"/>
      <c r="D4" s="87"/>
      <c r="E4" s="87"/>
      <c r="F4" s="87"/>
      <c r="G4" s="94"/>
      <c r="H4" s="82"/>
      <c r="I4" s="87"/>
      <c r="J4" s="87"/>
    </row>
    <row r="5" spans="1:10" ht="25.5" customHeight="1" thickBot="1">
      <c r="A5" s="95"/>
      <c r="B5" s="96"/>
      <c r="C5" s="96"/>
      <c r="D5" s="96"/>
      <c r="E5" s="96"/>
      <c r="F5" s="96"/>
      <c r="G5" s="97"/>
      <c r="H5" s="82"/>
      <c r="I5" s="87"/>
      <c r="J5" s="87"/>
    </row>
    <row r="6" spans="1:10" ht="7.5" customHeight="1" thickBot="1">
      <c r="A6" s="268"/>
      <c r="B6" s="268"/>
      <c r="C6" s="268"/>
      <c r="D6" s="268"/>
      <c r="E6" s="268"/>
      <c r="F6" s="268"/>
      <c r="G6" s="268"/>
      <c r="H6" s="268"/>
      <c r="I6" s="268"/>
      <c r="J6" s="268"/>
    </row>
    <row r="7" spans="1:10" ht="35.25" customHeight="1">
      <c r="A7" s="276" t="str">
        <f>SINTÉTICO!A7</f>
        <v>INSTALAÇÕES DO SISTEMA DE  PREVENÇÃO E COMBATE DE INCÊNDIO</v>
      </c>
      <c r="B7" s="277"/>
      <c r="C7" s="277"/>
      <c r="D7" s="278"/>
      <c r="E7" s="99" t="s">
        <v>55</v>
      </c>
      <c r="F7" s="269">
        <f>SINTÉTICO!F7</f>
        <v>0.23150000000000001</v>
      </c>
      <c r="G7" s="270"/>
    </row>
    <row r="8" spans="1:10" ht="18.75" customHeight="1">
      <c r="A8" s="254"/>
      <c r="B8" s="255"/>
      <c r="C8" s="255"/>
      <c r="D8" s="279"/>
      <c r="E8" s="98" t="s">
        <v>194</v>
      </c>
      <c r="F8" s="271">
        <f>SINTÉTICO!F8</f>
        <v>43243</v>
      </c>
      <c r="G8" s="272"/>
    </row>
    <row r="9" spans="1:10" ht="32.25" thickBot="1">
      <c r="A9" s="280"/>
      <c r="B9" s="281"/>
      <c r="C9" s="281"/>
      <c r="D9" s="282"/>
      <c r="E9" s="100" t="s">
        <v>195</v>
      </c>
      <c r="F9" s="273" t="e">
        <f>SINTÉTICO!#REF!</f>
        <v>#REF!</v>
      </c>
      <c r="G9" s="274"/>
    </row>
    <row r="10" spans="1:10" ht="9" customHeight="1" thickBot="1">
      <c r="A10" s="283"/>
      <c r="B10" s="283"/>
      <c r="C10" s="283"/>
      <c r="D10" s="283"/>
      <c r="E10" s="283"/>
      <c r="F10" s="283"/>
      <c r="G10" s="283"/>
      <c r="H10" s="283"/>
      <c r="I10" s="283"/>
      <c r="J10" s="283"/>
    </row>
    <row r="11" spans="1:10" ht="29.25" customHeight="1" thickBot="1">
      <c r="A11" s="134" t="s">
        <v>56</v>
      </c>
      <c r="B11" s="135" t="s">
        <v>57</v>
      </c>
      <c r="C11" s="134" t="s">
        <v>226</v>
      </c>
      <c r="D11" s="136" t="s">
        <v>227</v>
      </c>
      <c r="E11" s="137" t="s">
        <v>228</v>
      </c>
      <c r="F11" s="137" t="s">
        <v>229</v>
      </c>
      <c r="G11" s="138" t="s">
        <v>230</v>
      </c>
      <c r="H11" s="81"/>
      <c r="I11" s="81"/>
      <c r="J11" s="81"/>
    </row>
    <row r="12" spans="1:10" ht="47.1" customHeight="1" thickBot="1">
      <c r="A12" s="122" t="s">
        <v>62</v>
      </c>
      <c r="B12" s="122" t="s">
        <v>63</v>
      </c>
      <c r="C12" s="120" t="s">
        <v>407</v>
      </c>
      <c r="D12" s="141" t="s">
        <v>408</v>
      </c>
      <c r="E12" s="145" t="s">
        <v>408</v>
      </c>
      <c r="F12" s="145" t="s">
        <v>408</v>
      </c>
      <c r="G12" s="115" t="s">
        <v>408</v>
      </c>
      <c r="H12" s="81"/>
      <c r="I12" s="81"/>
      <c r="J12" s="81"/>
    </row>
    <row r="13" spans="1:10" ht="47.1" customHeight="1" thickTop="1" thickBot="1">
      <c r="A13" s="123" t="s">
        <v>69</v>
      </c>
      <c r="B13" s="123" t="s">
        <v>70</v>
      </c>
      <c r="C13" s="121" t="s">
        <v>409</v>
      </c>
      <c r="D13" s="142" t="s">
        <v>410</v>
      </c>
      <c r="E13" s="146" t="s">
        <v>221</v>
      </c>
      <c r="F13" s="146" t="s">
        <v>221</v>
      </c>
      <c r="G13" s="117" t="s">
        <v>411</v>
      </c>
      <c r="H13" s="81"/>
      <c r="I13" s="81"/>
      <c r="J13" s="81"/>
    </row>
    <row r="14" spans="1:10" ht="47.1" customHeight="1" thickTop="1" thickBot="1">
      <c r="A14" s="123" t="s">
        <v>79</v>
      </c>
      <c r="B14" s="123" t="s">
        <v>265</v>
      </c>
      <c r="C14" s="121" t="s">
        <v>412</v>
      </c>
      <c r="D14" s="142" t="s">
        <v>412</v>
      </c>
      <c r="E14" s="146" t="s">
        <v>221</v>
      </c>
      <c r="F14" s="146" t="s">
        <v>221</v>
      </c>
      <c r="G14" s="118" t="s">
        <v>221</v>
      </c>
      <c r="H14" s="81"/>
      <c r="I14" s="81"/>
      <c r="J14" s="81"/>
    </row>
    <row r="15" spans="1:10" ht="47.1" customHeight="1" thickTop="1" thickBot="1">
      <c r="A15" s="123" t="s">
        <v>101</v>
      </c>
      <c r="B15" s="123" t="s">
        <v>370</v>
      </c>
      <c r="C15" s="121" t="s">
        <v>413</v>
      </c>
      <c r="D15" s="143" t="s">
        <v>221</v>
      </c>
      <c r="E15" s="147" t="s">
        <v>413</v>
      </c>
      <c r="F15" s="146" t="s">
        <v>221</v>
      </c>
      <c r="G15" s="118" t="s">
        <v>221</v>
      </c>
      <c r="H15" s="81"/>
      <c r="I15" s="81"/>
      <c r="J15" s="81"/>
    </row>
    <row r="16" spans="1:10" ht="47.1" customHeight="1" thickTop="1" thickBot="1">
      <c r="A16" s="123" t="s">
        <v>110</v>
      </c>
      <c r="B16" s="123" t="s">
        <v>111</v>
      </c>
      <c r="C16" s="121" t="s">
        <v>414</v>
      </c>
      <c r="D16" s="142" t="s">
        <v>415</v>
      </c>
      <c r="E16" s="147" t="s">
        <v>415</v>
      </c>
      <c r="F16" s="147" t="s">
        <v>415</v>
      </c>
      <c r="G16" s="117" t="s">
        <v>415</v>
      </c>
      <c r="H16" s="81"/>
      <c r="I16" s="81"/>
      <c r="J16" s="81"/>
    </row>
    <row r="17" spans="1:10" ht="47.1" customHeight="1" thickTop="1" thickBot="1">
      <c r="A17" s="123" t="s">
        <v>297</v>
      </c>
      <c r="B17" s="123" t="s">
        <v>170</v>
      </c>
      <c r="C17" s="121" t="s">
        <v>416</v>
      </c>
      <c r="D17" s="142" t="s">
        <v>417</v>
      </c>
      <c r="E17" s="147" t="s">
        <v>418</v>
      </c>
      <c r="F17" s="147" t="s">
        <v>418</v>
      </c>
      <c r="G17" s="117" t="s">
        <v>417</v>
      </c>
      <c r="H17" s="81"/>
      <c r="I17" s="81"/>
      <c r="J17" s="81"/>
    </row>
    <row r="18" spans="1:10" ht="47.1" customHeight="1" thickTop="1" thickBot="1">
      <c r="A18" s="123" t="s">
        <v>344</v>
      </c>
      <c r="B18" s="123" t="s">
        <v>176</v>
      </c>
      <c r="C18" s="121" t="s">
        <v>419</v>
      </c>
      <c r="D18" s="143" t="s">
        <v>221</v>
      </c>
      <c r="E18" s="147" t="s">
        <v>420</v>
      </c>
      <c r="F18" s="147" t="s">
        <v>420</v>
      </c>
      <c r="G18" s="118" t="s">
        <v>221</v>
      </c>
      <c r="H18" s="81"/>
      <c r="I18" s="81"/>
      <c r="J18" s="81"/>
    </row>
    <row r="19" spans="1:10" ht="47.1" customHeight="1" thickTop="1" thickBot="1">
      <c r="A19" s="123" t="s">
        <v>169</v>
      </c>
      <c r="B19" s="123" t="s">
        <v>400</v>
      </c>
      <c r="C19" s="121" t="s">
        <v>421</v>
      </c>
      <c r="D19" s="143" t="s">
        <v>221</v>
      </c>
      <c r="E19" s="146" t="s">
        <v>221</v>
      </c>
      <c r="F19" s="146" t="s">
        <v>221</v>
      </c>
      <c r="G19" s="117" t="s">
        <v>421</v>
      </c>
      <c r="H19" s="81"/>
      <c r="I19" s="81"/>
      <c r="J19" s="81"/>
    </row>
    <row r="20" spans="1:10" ht="47.1" customHeight="1" thickTop="1" thickBot="1">
      <c r="A20" s="123" t="s">
        <v>175</v>
      </c>
      <c r="B20" s="123" t="s">
        <v>211</v>
      </c>
      <c r="C20" s="121" t="s">
        <v>422</v>
      </c>
      <c r="D20" s="143" t="s">
        <v>221</v>
      </c>
      <c r="E20" s="146" t="s">
        <v>221</v>
      </c>
      <c r="F20" s="147" t="s">
        <v>422</v>
      </c>
      <c r="G20" s="118" t="s">
        <v>221</v>
      </c>
      <c r="H20" s="81"/>
      <c r="I20" s="81"/>
      <c r="J20" s="81"/>
    </row>
    <row r="21" spans="1:10" ht="47.1" customHeight="1" thickTop="1" thickBot="1">
      <c r="A21" s="123" t="s">
        <v>180</v>
      </c>
      <c r="B21" s="123" t="s">
        <v>187</v>
      </c>
      <c r="C21" s="121" t="s">
        <v>423</v>
      </c>
      <c r="D21" s="143" t="s">
        <v>221</v>
      </c>
      <c r="E21" s="146" t="s">
        <v>221</v>
      </c>
      <c r="F21" s="146" t="s">
        <v>221</v>
      </c>
      <c r="G21" s="117" t="s">
        <v>423</v>
      </c>
      <c r="H21" s="81"/>
      <c r="I21" s="81"/>
      <c r="J21" s="81"/>
    </row>
    <row r="22" spans="1:10" s="105" customFormat="1" ht="31.5" thickTop="1" thickBot="1">
      <c r="A22" s="285" t="s">
        <v>186</v>
      </c>
      <c r="B22" s="285" t="s">
        <v>188</v>
      </c>
      <c r="C22" s="287" t="s">
        <v>424</v>
      </c>
      <c r="D22" s="143" t="s">
        <v>221</v>
      </c>
      <c r="E22" s="146" t="s">
        <v>221</v>
      </c>
      <c r="F22" s="146" t="s">
        <v>221</v>
      </c>
      <c r="G22" s="117" t="s">
        <v>424</v>
      </c>
      <c r="H22" s="104"/>
      <c r="I22" s="104"/>
      <c r="J22" s="104"/>
    </row>
    <row r="23" spans="1:10" s="133" customFormat="1" ht="16.5" thickTop="1" thickBot="1">
      <c r="A23" s="286"/>
      <c r="B23" s="286"/>
      <c r="C23" s="288"/>
      <c r="D23" s="144"/>
      <c r="E23" s="148"/>
      <c r="F23" s="148"/>
      <c r="G23" s="119"/>
      <c r="H23" s="132"/>
      <c r="I23" s="132"/>
      <c r="J23" s="132"/>
    </row>
    <row r="24" spans="1:10" s="110" customFormat="1" ht="15.75" customHeight="1">
      <c r="A24" s="284" t="s">
        <v>222</v>
      </c>
      <c r="B24" s="284"/>
      <c r="C24" s="284"/>
      <c r="D24" s="139" t="s">
        <v>425</v>
      </c>
      <c r="E24" s="139" t="s">
        <v>426</v>
      </c>
      <c r="F24" s="139" t="s">
        <v>427</v>
      </c>
      <c r="G24" s="139" t="s">
        <v>428</v>
      </c>
      <c r="H24" s="111"/>
      <c r="I24" s="111"/>
      <c r="J24" s="111"/>
    </row>
    <row r="25" spans="1:10" s="102" customFormat="1" ht="15" customHeight="1">
      <c r="A25" s="275" t="s">
        <v>223</v>
      </c>
      <c r="B25" s="275"/>
      <c r="C25" s="275"/>
      <c r="D25" s="140" t="s">
        <v>429</v>
      </c>
      <c r="E25" s="140" t="s">
        <v>430</v>
      </c>
      <c r="F25" s="140" t="s">
        <v>431</v>
      </c>
      <c r="G25" s="140" t="s">
        <v>432</v>
      </c>
      <c r="H25" s="103"/>
      <c r="I25" s="103"/>
      <c r="J25" s="103"/>
    </row>
    <row r="26" spans="1:10" s="102" customFormat="1" ht="15" customHeight="1">
      <c r="A26" s="260" t="s">
        <v>224</v>
      </c>
      <c r="B26" s="260"/>
      <c r="C26" s="260"/>
      <c r="D26" s="140" t="s">
        <v>433</v>
      </c>
      <c r="E26" s="140" t="s">
        <v>434</v>
      </c>
      <c r="F26" s="140" t="s">
        <v>435</v>
      </c>
      <c r="G26" s="140" t="s">
        <v>220</v>
      </c>
      <c r="H26" s="103"/>
      <c r="I26" s="103"/>
      <c r="J26" s="103"/>
    </row>
    <row r="27" spans="1:10" ht="15" customHeight="1">
      <c r="A27" s="260" t="s">
        <v>225</v>
      </c>
      <c r="B27" s="260"/>
      <c r="C27" s="260"/>
      <c r="D27" s="140" t="s">
        <v>436</v>
      </c>
      <c r="E27" s="140" t="s">
        <v>437</v>
      </c>
      <c r="F27" s="140" t="s">
        <v>438</v>
      </c>
      <c r="G27" s="140" t="s">
        <v>439</v>
      </c>
      <c r="H27" s="81"/>
      <c r="I27" s="81"/>
      <c r="J27" s="81"/>
    </row>
    <row r="28" spans="1:10">
      <c r="A28" s="81"/>
      <c r="B28" s="81"/>
      <c r="C28" s="81"/>
      <c r="D28" s="81"/>
      <c r="E28" s="81"/>
      <c r="F28" s="81"/>
      <c r="G28" s="81"/>
      <c r="H28" s="81"/>
      <c r="I28" s="81"/>
      <c r="J28" s="81"/>
    </row>
    <row r="29" spans="1:10">
      <c r="A29" s="84"/>
      <c r="B29" s="83"/>
      <c r="C29" s="83"/>
      <c r="D29" s="83"/>
      <c r="E29" s="83"/>
      <c r="F29" s="83"/>
      <c r="G29" s="83"/>
      <c r="H29" s="83"/>
      <c r="I29" s="83"/>
      <c r="J29" s="83"/>
    </row>
    <row r="30" spans="1:10" ht="18" customHeight="1">
      <c r="A30" s="84"/>
      <c r="B30" s="83"/>
      <c r="C30" s="252" t="s">
        <v>191</v>
      </c>
      <c r="D30" s="253"/>
      <c r="E30" s="264"/>
      <c r="F30" s="261">
        <f>SINTÉTICO!E182</f>
        <v>136687.99</v>
      </c>
      <c r="G30" s="262"/>
    </row>
    <row r="31" spans="1:10" ht="18" customHeight="1">
      <c r="A31" s="84"/>
      <c r="B31" s="83"/>
      <c r="C31" s="252" t="s">
        <v>192</v>
      </c>
      <c r="D31" s="253"/>
      <c r="E31" s="264"/>
      <c r="F31" s="261">
        <f>SINTÉTICO!E183</f>
        <v>31601.25</v>
      </c>
      <c r="G31" s="262"/>
    </row>
    <row r="32" spans="1:10" ht="18" customHeight="1">
      <c r="A32" s="84"/>
      <c r="B32" s="83"/>
      <c r="C32" s="265" t="s">
        <v>193</v>
      </c>
      <c r="D32" s="266"/>
      <c r="E32" s="267"/>
      <c r="F32" s="263">
        <f>SINTÉTICO!E184</f>
        <v>168289.24</v>
      </c>
      <c r="G32" s="263"/>
    </row>
    <row r="33" spans="1:10">
      <c r="A33" s="84"/>
      <c r="B33" s="83"/>
      <c r="C33" s="83"/>
      <c r="D33" s="83"/>
      <c r="E33" s="83"/>
      <c r="F33" s="83"/>
      <c r="G33" s="83"/>
      <c r="H33" s="83"/>
      <c r="I33" s="83"/>
      <c r="J33" s="83"/>
    </row>
  </sheetData>
  <mergeCells count="19">
    <mergeCell ref="A6:J6"/>
    <mergeCell ref="F7:G7"/>
    <mergeCell ref="F8:G8"/>
    <mergeCell ref="F9:G9"/>
    <mergeCell ref="A25:C25"/>
    <mergeCell ref="A7:D9"/>
    <mergeCell ref="A10:J10"/>
    <mergeCell ref="A24:C24"/>
    <mergeCell ref="A22:A23"/>
    <mergeCell ref="B22:B23"/>
    <mergeCell ref="C22:C23"/>
    <mergeCell ref="A26:C26"/>
    <mergeCell ref="F30:G30"/>
    <mergeCell ref="F31:G31"/>
    <mergeCell ref="F32:G32"/>
    <mergeCell ref="C30:E30"/>
    <mergeCell ref="C31:E31"/>
    <mergeCell ref="C32:E32"/>
    <mergeCell ref="A27:C27"/>
  </mergeCells>
  <pageMargins left="0.59055118110236227" right="0.51181102362204722" top="0.78740157480314965" bottom="0.39370078740157483"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4</vt:i4>
      </vt:variant>
    </vt:vector>
  </HeadingPairs>
  <TitlesOfParts>
    <vt:vector size="9" baseType="lpstr">
      <vt:lpstr>ANEXO II</vt:lpstr>
      <vt:lpstr>RESUMO</vt:lpstr>
      <vt:lpstr>BDI</vt:lpstr>
      <vt:lpstr>SINTÉTICO</vt:lpstr>
      <vt:lpstr>CRONOGRAMA</vt:lpstr>
      <vt:lpstr>BDI!Area_de_impressao</vt:lpstr>
      <vt:lpstr>CRONOGRAMA!Area_de_impressao</vt:lpstr>
      <vt:lpstr>RESUMO!Area_de_impressao</vt:lpstr>
      <vt:lpstr>SINTÉTICO!Area_de_impressao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sanmoreira_adm</dc:creator>
  <cp:lastModifiedBy>Leonardo Augusto Generoso</cp:lastModifiedBy>
  <cp:lastPrinted>2018-05-23T14:49:13Z</cp:lastPrinted>
  <dcterms:created xsi:type="dcterms:W3CDTF">2018-03-15T12:27:17Z</dcterms:created>
  <dcterms:modified xsi:type="dcterms:W3CDTF">2018-10-01T13:02:30Z</dcterms:modified>
</cp:coreProperties>
</file>